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5200" windowHeight="11085"/>
  </bookViews>
  <sheets>
    <sheet name="CONTROL INTERNO 2017" sheetId="6" r:id="rId1"/>
    <sheet name="GERENTE" sheetId="7" r:id="rId2"/>
    <sheet name="SUBGERENTE DEPORTIVO" sheetId="8" r:id="rId3"/>
    <sheet name="SUBGERENTE ADMINISTRATIVO" sheetId="9" r:id="rId4"/>
    <sheet name=" SECRETARIA" sheetId="11" r:id="rId5"/>
    <sheet name="TESORERO" sheetId="13" r:id="rId6"/>
  </sheets>
  <calcPr calcId="152511"/>
</workbook>
</file>

<file path=xl/calcChain.xml><?xml version="1.0" encoding="utf-8"?>
<calcChain xmlns="http://schemas.openxmlformats.org/spreadsheetml/2006/main">
  <c r="C11" i="13" l="1"/>
  <c r="C11" i="11"/>
  <c r="C11" i="9"/>
  <c r="C11" i="8"/>
  <c r="C11" i="7"/>
  <c r="C11" i="6"/>
  <c r="G21" i="13" l="1"/>
  <c r="E21" i="13" s="1"/>
  <c r="D21" i="13"/>
  <c r="E20" i="13"/>
  <c r="D20" i="13"/>
  <c r="D19" i="13"/>
  <c r="D18" i="13"/>
  <c r="G17" i="13"/>
  <c r="E17" i="13" s="1"/>
  <c r="H24" i="13" s="1"/>
  <c r="G16" i="13" s="1"/>
  <c r="D17" i="13"/>
  <c r="D16" i="13"/>
  <c r="C16" i="13"/>
  <c r="C15" i="13"/>
  <c r="C10" i="13"/>
  <c r="G21" i="11"/>
  <c r="E21" i="11"/>
  <c r="D21" i="11"/>
  <c r="E20" i="11"/>
  <c r="D20" i="11"/>
  <c r="D19" i="11"/>
  <c r="D18" i="11"/>
  <c r="G17" i="11"/>
  <c r="E17" i="11" s="1"/>
  <c r="H24" i="11" s="1"/>
  <c r="G16" i="11" s="1"/>
  <c r="E16" i="11" s="1"/>
  <c r="D17" i="11"/>
  <c r="C16" i="11"/>
  <c r="D16" i="11" s="1"/>
  <c r="C15" i="11"/>
  <c r="C10" i="11"/>
  <c r="G21" i="9"/>
  <c r="E21" i="9"/>
  <c r="D21" i="9"/>
  <c r="E20" i="9"/>
  <c r="D20" i="9"/>
  <c r="D19" i="9"/>
  <c r="D18" i="9"/>
  <c r="G17" i="9"/>
  <c r="E17" i="9" s="1"/>
  <c r="H24" i="9" s="1"/>
  <c r="D17" i="9"/>
  <c r="C16" i="9"/>
  <c r="D16" i="9" s="1"/>
  <c r="C15" i="9"/>
  <c r="C10" i="9"/>
  <c r="G21" i="8"/>
  <c r="E21" i="8"/>
  <c r="D21" i="8"/>
  <c r="E20" i="8"/>
  <c r="D20" i="8"/>
  <c r="D19" i="8"/>
  <c r="D18" i="8"/>
  <c r="G17" i="8"/>
  <c r="E17" i="8" s="1"/>
  <c r="H24" i="8" s="1"/>
  <c r="D17" i="8"/>
  <c r="D16" i="8"/>
  <c r="C16" i="8"/>
  <c r="C15" i="8"/>
  <c r="C10" i="8"/>
  <c r="G15" i="13" l="1"/>
  <c r="E15" i="13" s="1"/>
  <c r="G15" i="8"/>
  <c r="E16" i="13"/>
  <c r="H25" i="11"/>
  <c r="G15" i="11"/>
  <c r="E15" i="11" s="1"/>
  <c r="G16" i="9"/>
  <c r="E16" i="9" s="1"/>
  <c r="H25" i="9" s="1"/>
  <c r="G22" i="9" s="1"/>
  <c r="E22" i="9" s="1"/>
  <c r="H23" i="9" s="1"/>
  <c r="G18" i="9" s="1"/>
  <c r="E18" i="9" s="1"/>
  <c r="G19" i="9" s="1"/>
  <c r="E19" i="9" s="1"/>
  <c r="G15" i="9"/>
  <c r="E15" i="9" s="1"/>
  <c r="G16" i="8"/>
  <c r="E16" i="8" s="1"/>
  <c r="H25" i="8" s="1"/>
  <c r="E15" i="8"/>
  <c r="H25" i="13" l="1"/>
  <c r="G22" i="13" s="1"/>
  <c r="E22" i="13" s="1"/>
  <c r="H23" i="13" s="1"/>
  <c r="G18" i="13" s="1"/>
  <c r="E18" i="13" s="1"/>
  <c r="G22" i="11"/>
  <c r="E22" i="11" s="1"/>
  <c r="H23" i="11" s="1"/>
  <c r="G22" i="8"/>
  <c r="E22" i="8" s="1"/>
  <c r="H23" i="8" s="1"/>
  <c r="E23" i="9"/>
  <c r="G19" i="13" l="1"/>
  <c r="E19" i="13" s="1"/>
  <c r="E23" i="13" s="1"/>
  <c r="G18" i="11"/>
  <c r="E18" i="11" s="1"/>
  <c r="G18" i="8"/>
  <c r="E18" i="8" s="1"/>
  <c r="G21" i="7"/>
  <c r="G19" i="11" l="1"/>
  <c r="E19" i="11" s="1"/>
  <c r="E23" i="11" s="1"/>
  <c r="G19" i="8"/>
  <c r="E19" i="8" s="1"/>
  <c r="E23" i="8" s="1"/>
  <c r="E21" i="7"/>
  <c r="D21" i="7"/>
  <c r="E20" i="7"/>
  <c r="D20" i="7"/>
  <c r="D19" i="7"/>
  <c r="D18" i="7"/>
  <c r="G17" i="7"/>
  <c r="E17" i="7" s="1"/>
  <c r="D17" i="7"/>
  <c r="D16" i="7"/>
  <c r="C16" i="7"/>
  <c r="C15" i="7"/>
  <c r="C10" i="7"/>
  <c r="G17" i="6"/>
  <c r="H24" i="7" l="1"/>
  <c r="G15" i="7" l="1"/>
  <c r="E15" i="7" s="1"/>
  <c r="G16" i="7"/>
  <c r="E16" i="7" s="1"/>
  <c r="H25" i="7" l="1"/>
  <c r="G22" i="7" s="1"/>
  <c r="E22" i="7" s="1"/>
  <c r="D19" i="6"/>
  <c r="D21" i="6"/>
  <c r="E17" i="6"/>
  <c r="H24" i="6" s="1"/>
  <c r="G21" i="6"/>
  <c r="E21" i="6" s="1"/>
  <c r="H23" i="7" l="1"/>
  <c r="G18" i="7" s="1"/>
  <c r="E18" i="7" s="1"/>
  <c r="G16" i="6"/>
  <c r="E16" i="6" s="1"/>
  <c r="H25" i="6" s="1"/>
  <c r="G22" i="6"/>
  <c r="E22" i="6" s="1"/>
  <c r="H23" i="6" s="1"/>
  <c r="G18" i="6" s="1"/>
  <c r="E18" i="6" s="1"/>
  <c r="G19" i="6" s="1"/>
  <c r="E19" i="6" s="1"/>
  <c r="G15" i="6"/>
  <c r="E15" i="6" s="1"/>
  <c r="E20" i="6"/>
  <c r="D20" i="6"/>
  <c r="D18" i="6"/>
  <c r="D17" i="6"/>
  <c r="C16" i="6"/>
  <c r="D16" i="6" s="1"/>
  <c r="C15" i="6"/>
  <c r="C10" i="6"/>
  <c r="E23" i="7" l="1"/>
  <c r="G19" i="7"/>
  <c r="E19" i="7" s="1"/>
  <c r="E23" i="6"/>
</calcChain>
</file>

<file path=xl/sharedStrings.xml><?xml version="1.0" encoding="utf-8"?>
<sst xmlns="http://schemas.openxmlformats.org/spreadsheetml/2006/main" count="233" uniqueCount="42">
  <si>
    <t>NOMBRE:</t>
  </si>
  <si>
    <t>C.C.</t>
  </si>
  <si>
    <t>SUELDO</t>
  </si>
  <si>
    <t>FECHA DE INGRESO:</t>
  </si>
  <si>
    <t>CARGO:</t>
  </si>
  <si>
    <t>PRIMA DE VACACIONES</t>
  </si>
  <si>
    <t>INTERESES SOBRE CESANTIAS</t>
  </si>
  <si>
    <t>FECHA DE RETIRO:</t>
  </si>
  <si>
    <t>TIEMPO DE SERVICIOS</t>
  </si>
  <si>
    <t>DIA</t>
  </si>
  <si>
    <t>MES</t>
  </si>
  <si>
    <t>AÑO</t>
  </si>
  <si>
    <t>TIEMPO DE SERVICIOS EN DIAS</t>
  </si>
  <si>
    <t>CODIGO</t>
  </si>
  <si>
    <t>CONCEPTO</t>
  </si>
  <si>
    <t>UNIDADES</t>
  </si>
  <si>
    <t>CANTIDAD</t>
  </si>
  <si>
    <t>BASE</t>
  </si>
  <si>
    <t>VACACIONES EN TIEMPO</t>
  </si>
  <si>
    <t>BONIFICACION ESPECIAL POR RECREACIÓN</t>
  </si>
  <si>
    <t>CESANTIAS DEFINITIVAS</t>
  </si>
  <si>
    <t>DIAS</t>
  </si>
  <si>
    <t>Prima navidad</t>
  </si>
  <si>
    <t xml:space="preserve"> </t>
  </si>
  <si>
    <t>Prima de vacaciones</t>
  </si>
  <si>
    <t>PRIMA DE SERVICIOS</t>
  </si>
  <si>
    <t>VACACIONES PAGADAS Y NO DISFRUTADAS</t>
  </si>
  <si>
    <t>TOTAL</t>
  </si>
  <si>
    <t>CODIGO:</t>
  </si>
  <si>
    <t>SUBGERENTE ADMINISTRATIVO</t>
  </si>
  <si>
    <t>PRIMA DE NAVIDAD</t>
  </si>
  <si>
    <t>Prima Servicios</t>
  </si>
  <si>
    <t>JEFE CONTROL INTERNO</t>
  </si>
  <si>
    <t>Enero 01 2017</t>
  </si>
  <si>
    <t>31 de  diciembre   de 2017</t>
  </si>
  <si>
    <t>BASE CESANTIAS</t>
  </si>
  <si>
    <t xml:space="preserve">CALCULANDO UN PROMEDIO DE 25 DIAS </t>
  </si>
  <si>
    <t>GERENTE</t>
  </si>
  <si>
    <t>SUBGERENTE DEPORTIVO</t>
  </si>
  <si>
    <t>SECRETARIA</t>
  </si>
  <si>
    <t>TESORERO</t>
  </si>
  <si>
    <t>PROYECCION PRESTACIONES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</si>
</sst>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0"/>
    <numFmt numFmtId="165" formatCode="0.000000"/>
    <numFmt numFmtId="166" formatCode="_ * #,##0.00_ ;_ * \-#,##0.00_ ;_ * &quot;-&quot;??_ ;_ @_ "/>
    <numFmt numFmtId="167" formatCode="_ * #,##0_ ;_ * \-#,##0_ ;_ * &quot;-&quot;??_ ;_ @_ "/>
    <numFmt numFmtId="168" formatCode="_ &quot;$&quot;\ * #,##0.00_ ;_ &quot;$&quot;\ * \-#,##0.00_ ;_ &quot;$&quot;\ * &quot;-&quot;??_ ;_ @_ "/>
    <numFmt numFmtId="169" formatCode="_ &quot;$&quot;\ * #,##0_ ;_ &quot;$&quot;\ * \-#,##0_ ;_ &quot;$&quot;\ * &quot;-&quot;??_ ;_ @_ "/>
    <numFmt numFmtId="170" formatCode="#,##0.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</cellStyleXfs>
  <cellXfs count="88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1" fillId="0" borderId="0" xfId="0" applyFont="1"/>
    <xf numFmtId="3" fontId="2" fillId="2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/>
    <xf numFmtId="3" fontId="1" fillId="0" borderId="0" xfId="0" applyNumberFormat="1" applyFont="1" applyAlignment="1">
      <alignment horizontal="center"/>
    </xf>
    <xf numFmtId="15" fontId="1" fillId="2" borderId="0" xfId="0" applyNumberFormat="1" applyFont="1" applyFill="1" applyAlignment="1">
      <alignment horizontal="center"/>
    </xf>
    <xf numFmtId="3" fontId="1" fillId="2" borderId="0" xfId="0" applyNumberFormat="1" applyFont="1" applyFill="1" applyBorder="1"/>
    <xf numFmtId="0" fontId="4" fillId="0" borderId="0" xfId="0" applyFont="1"/>
    <xf numFmtId="3" fontId="3" fillId="2" borderId="0" xfId="0" applyNumberFormat="1" applyFont="1" applyFill="1" applyBorder="1"/>
    <xf numFmtId="3" fontId="1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5" fontId="1" fillId="2" borderId="0" xfId="0" applyNumberFormat="1" applyFont="1" applyFill="1" applyBorder="1"/>
    <xf numFmtId="164" fontId="1" fillId="2" borderId="0" xfId="0" applyNumberFormat="1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3" fillId="2" borderId="0" xfId="0" applyFont="1" applyFill="1" applyBorder="1"/>
    <xf numFmtId="165" fontId="1" fillId="2" borderId="0" xfId="0" applyNumberFormat="1" applyFont="1" applyFill="1" applyBorder="1"/>
    <xf numFmtId="3" fontId="4" fillId="2" borderId="0" xfId="0" applyNumberFormat="1" applyFont="1" applyFill="1" applyBorder="1"/>
    <xf numFmtId="164" fontId="5" fillId="2" borderId="0" xfId="0" applyNumberFormat="1" applyFont="1" applyFill="1" applyBorder="1"/>
    <xf numFmtId="164" fontId="4" fillId="2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2" borderId="2" xfId="0" applyFont="1" applyFill="1" applyBorder="1" applyAlignment="1">
      <alignment horizontal="center"/>
    </xf>
    <xf numFmtId="0" fontId="1" fillId="0" borderId="3" xfId="0" applyFont="1" applyBorder="1"/>
    <xf numFmtId="0" fontId="1" fillId="2" borderId="4" xfId="0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9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/>
    <xf numFmtId="3" fontId="1" fillId="2" borderId="6" xfId="0" applyNumberFormat="1" applyFont="1" applyFill="1" applyBorder="1"/>
    <xf numFmtId="0" fontId="1" fillId="2" borderId="6" xfId="0" applyFont="1" applyFill="1" applyBorder="1"/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4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/>
    <xf numFmtId="4" fontId="1" fillId="0" borderId="7" xfId="0" applyNumberFormat="1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1" fillId="0" borderId="8" xfId="0" applyNumberFormat="1" applyFont="1" applyFill="1" applyBorder="1"/>
    <xf numFmtId="0" fontId="1" fillId="0" borderId="0" xfId="0" applyFont="1" applyFill="1" applyBorder="1"/>
    <xf numFmtId="3" fontId="6" fillId="3" borderId="0" xfId="0" applyNumberFormat="1" applyFont="1" applyFill="1" applyBorder="1" applyAlignment="1">
      <alignment horizontal="right"/>
    </xf>
    <xf numFmtId="3" fontId="1" fillId="3" borderId="7" xfId="0" applyNumberFormat="1" applyFont="1" applyFill="1" applyBorder="1"/>
    <xf numFmtId="4" fontId="1" fillId="3" borderId="7" xfId="0" applyNumberFormat="1" applyFont="1" applyFill="1" applyBorder="1"/>
    <xf numFmtId="3" fontId="1" fillId="3" borderId="8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3" borderId="0" xfId="0" applyNumberFormat="1" applyFont="1" applyFill="1" applyBorder="1" applyAlignment="1">
      <alignment horizontal="right"/>
    </xf>
    <xf numFmtId="3" fontId="1" fillId="3" borderId="8" xfId="0" applyNumberFormat="1" applyFont="1" applyFill="1" applyBorder="1"/>
    <xf numFmtId="4" fontId="1" fillId="3" borderId="9" xfId="0" applyNumberFormat="1" applyFont="1" applyFill="1" applyBorder="1"/>
    <xf numFmtId="4" fontId="1" fillId="3" borderId="8" xfId="0" applyNumberFormat="1" applyFont="1" applyFill="1" applyBorder="1"/>
    <xf numFmtId="3" fontId="2" fillId="3" borderId="0" xfId="0" applyNumberFormat="1" applyFont="1" applyFill="1" applyBorder="1" applyAlignment="1">
      <alignment horizontal="center"/>
    </xf>
    <xf numFmtId="49" fontId="3" fillId="0" borderId="0" xfId="0" applyNumberFormat="1" applyFont="1"/>
    <xf numFmtId="3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67" fontId="8" fillId="0" borderId="0" xfId="1" applyNumberFormat="1" applyFont="1" applyAlignment="1"/>
    <xf numFmtId="0" fontId="7" fillId="0" borderId="0" xfId="2"/>
    <xf numFmtId="169" fontId="7" fillId="0" borderId="0" xfId="3" applyNumberFormat="1" applyFont="1"/>
    <xf numFmtId="167" fontId="8" fillId="0" borderId="0" xfId="1" applyNumberFormat="1" applyFont="1"/>
    <xf numFmtId="167" fontId="7" fillId="0" borderId="0" xfId="1" applyNumberFormat="1" applyFont="1"/>
    <xf numFmtId="0" fontId="8" fillId="0" borderId="0" xfId="2" applyFont="1"/>
    <xf numFmtId="169" fontId="8" fillId="0" borderId="0" xfId="3" applyNumberFormat="1" applyFont="1"/>
    <xf numFmtId="0" fontId="8" fillId="0" borderId="0" xfId="0" applyFont="1"/>
    <xf numFmtId="0" fontId="1" fillId="2" borderId="11" xfId="0" applyFont="1" applyFill="1" applyBorder="1"/>
    <xf numFmtId="3" fontId="1" fillId="3" borderId="12" xfId="0" applyNumberFormat="1" applyFont="1" applyFill="1" applyBorder="1" applyAlignment="1">
      <alignment horizontal="right"/>
    </xf>
    <xf numFmtId="4" fontId="1" fillId="3" borderId="12" xfId="0" applyNumberFormat="1" applyFont="1" applyFill="1" applyBorder="1" applyAlignment="1"/>
    <xf numFmtId="3" fontId="6" fillId="3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/>
    <xf numFmtId="0" fontId="1" fillId="2" borderId="10" xfId="0" applyFont="1" applyFill="1" applyBorder="1"/>
    <xf numFmtId="3" fontId="1" fillId="3" borderId="10" xfId="0" applyNumberFormat="1" applyFont="1" applyFill="1" applyBorder="1" applyAlignment="1">
      <alignment horizontal="right"/>
    </xf>
    <xf numFmtId="3" fontId="6" fillId="3" borderId="1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right"/>
    </xf>
    <xf numFmtId="3" fontId="1" fillId="5" borderId="7" xfId="0" applyNumberFormat="1" applyFont="1" applyFill="1" applyBorder="1"/>
    <xf numFmtId="3" fontId="1" fillId="5" borderId="8" xfId="0" applyNumberFormat="1" applyFont="1" applyFill="1" applyBorder="1"/>
    <xf numFmtId="0" fontId="1" fillId="5" borderId="10" xfId="0" applyFont="1" applyFill="1" applyBorder="1"/>
    <xf numFmtId="0" fontId="1" fillId="5" borderId="12" xfId="0" applyFont="1" applyFill="1" applyBorder="1"/>
    <xf numFmtId="170" fontId="1" fillId="0" borderId="0" xfId="0" applyNumberFormat="1" applyFont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4">
    <cellStyle name="Millares 2" xfId="1"/>
    <cellStyle name="Moned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selection activeCell="I41" sqref="I41"/>
    </sheetView>
  </sheetViews>
  <sheetFormatPr baseColWidth="10" defaultColWidth="11.42578125" defaultRowHeight="15" x14ac:dyDescent="0.25"/>
  <cols>
    <col min="1" max="1" width="9.42578125" customWidth="1"/>
    <col min="2" max="2" width="53" customWidth="1"/>
    <col min="3" max="3" width="12.7109375" customWidth="1"/>
    <col min="4" max="4" width="15" customWidth="1"/>
    <col min="5" max="5" width="12.28515625" customWidth="1"/>
    <col min="6" max="6" width="3.42578125" customWidth="1"/>
    <col min="7" max="7" width="12.42578125" customWidth="1"/>
    <col min="8" max="8" width="26" customWidth="1"/>
    <col min="9" max="9" width="19" customWidth="1"/>
    <col min="10" max="10" width="12.7109375" bestFit="1" customWidth="1"/>
  </cols>
  <sheetData>
    <row r="1" spans="1:12" ht="17.25" x14ac:dyDescent="0.3">
      <c r="B1" s="6" t="s">
        <v>41</v>
      </c>
      <c r="C1" s="6"/>
      <c r="D1" s="6"/>
      <c r="E1" s="6"/>
      <c r="F1" s="6"/>
      <c r="G1" s="6"/>
      <c r="H1" s="6"/>
    </row>
    <row r="2" spans="1:12" ht="17.25" x14ac:dyDescent="0.3">
      <c r="B2" s="6" t="s">
        <v>28</v>
      </c>
      <c r="C2" s="59"/>
      <c r="D2" s="6"/>
      <c r="E2" s="6"/>
      <c r="F2" s="6"/>
      <c r="G2" s="6"/>
      <c r="H2" s="6"/>
    </row>
    <row r="3" spans="1:12" ht="17.25" x14ac:dyDescent="0.3">
      <c r="B3" s="6" t="s">
        <v>0</v>
      </c>
      <c r="C3" s="6"/>
      <c r="D3" s="6"/>
      <c r="E3" s="6"/>
      <c r="F3" s="6"/>
      <c r="G3" s="6"/>
      <c r="H3" s="6"/>
    </row>
    <row r="4" spans="1:12" ht="17.25" x14ac:dyDescent="0.3">
      <c r="B4" s="6" t="s">
        <v>1</v>
      </c>
      <c r="C4" s="6"/>
      <c r="D4" s="13"/>
      <c r="E4" s="6"/>
      <c r="F4" s="6"/>
      <c r="G4" s="6"/>
      <c r="H4" s="6"/>
    </row>
    <row r="5" spans="1:12" ht="17.25" x14ac:dyDescent="0.3">
      <c r="B5" s="6" t="s">
        <v>3</v>
      </c>
      <c r="C5" s="6"/>
      <c r="D5" s="11" t="s">
        <v>33</v>
      </c>
      <c r="E5" s="6"/>
      <c r="F5" s="6"/>
      <c r="G5" s="6"/>
      <c r="H5" s="6"/>
    </row>
    <row r="6" spans="1:12" ht="15.75" x14ac:dyDescent="0.25">
      <c r="A6" s="3"/>
      <c r="B6" s="3" t="s">
        <v>4</v>
      </c>
      <c r="C6" s="3"/>
      <c r="D6" s="2" t="s">
        <v>32</v>
      </c>
      <c r="E6" s="3"/>
      <c r="F6" s="3"/>
      <c r="G6" s="3"/>
      <c r="H6" s="3"/>
    </row>
    <row r="7" spans="1:12" ht="15.75" x14ac:dyDescent="0.25">
      <c r="A7" s="3"/>
      <c r="B7" s="3" t="s">
        <v>7</v>
      </c>
      <c r="C7" s="3"/>
      <c r="D7" s="2" t="s">
        <v>34</v>
      </c>
      <c r="E7" s="3"/>
      <c r="F7" s="3"/>
      <c r="G7" s="2"/>
      <c r="H7" s="3"/>
      <c r="J7" s="1"/>
    </row>
    <row r="8" spans="1:12" ht="15.75" x14ac:dyDescent="0.25">
      <c r="A8" s="3"/>
      <c r="B8" s="3" t="s">
        <v>8</v>
      </c>
      <c r="C8" s="7" t="s">
        <v>9</v>
      </c>
      <c r="D8" s="14" t="s">
        <v>10</v>
      </c>
      <c r="E8" s="14" t="s">
        <v>11</v>
      </c>
      <c r="F8" s="14"/>
      <c r="G8" s="2"/>
      <c r="H8" s="3"/>
      <c r="J8" s="1"/>
    </row>
    <row r="9" spans="1:12" ht="15.75" x14ac:dyDescent="0.25">
      <c r="A9" s="3"/>
      <c r="C9" s="60">
        <v>360</v>
      </c>
      <c r="D9" s="61">
        <v>0</v>
      </c>
      <c r="E9" s="14">
        <v>0</v>
      </c>
      <c r="F9" s="14"/>
      <c r="G9" s="2"/>
      <c r="H9" s="3"/>
      <c r="J9" s="1">
        <v>2016</v>
      </c>
      <c r="K9">
        <v>12</v>
      </c>
      <c r="L9">
        <v>31</v>
      </c>
    </row>
    <row r="10" spans="1:12" ht="17.25" x14ac:dyDescent="0.3">
      <c r="A10" s="3"/>
      <c r="B10" s="3" t="s">
        <v>12</v>
      </c>
      <c r="C10" s="7">
        <f>E9*360+D9*30+C9</f>
        <v>360</v>
      </c>
      <c r="D10" s="7"/>
      <c r="E10" s="7"/>
      <c r="F10" s="7"/>
      <c r="G10" s="2"/>
      <c r="H10" s="2"/>
      <c r="I10" s="5"/>
      <c r="J10" s="5">
        <v>2016</v>
      </c>
      <c r="K10">
        <v>1</v>
      </c>
      <c r="L10">
        <v>1</v>
      </c>
    </row>
    <row r="11" spans="1:12" ht="17.25" x14ac:dyDescent="0.3">
      <c r="A11" s="3"/>
      <c r="B11" s="3" t="s">
        <v>2</v>
      </c>
      <c r="C11" s="2">
        <f>+(5193600*D11)</f>
        <v>5635056</v>
      </c>
      <c r="D11" s="85">
        <v>1.085</v>
      </c>
      <c r="E11" s="7"/>
      <c r="F11" s="7"/>
      <c r="G11" s="34"/>
      <c r="H11" s="34"/>
      <c r="I11" s="35"/>
      <c r="J11" s="35"/>
      <c r="K11">
        <v>11</v>
      </c>
      <c r="L11">
        <v>30</v>
      </c>
    </row>
    <row r="12" spans="1:12" ht="18" thickBot="1" x14ac:dyDescent="0.35">
      <c r="A12" s="3"/>
      <c r="B12" s="3"/>
      <c r="C12" s="2"/>
      <c r="D12" s="7"/>
      <c r="E12" s="7"/>
      <c r="F12" s="7"/>
      <c r="G12" s="34"/>
      <c r="H12" s="34"/>
      <c r="I12" s="35"/>
      <c r="J12" s="35"/>
    </row>
    <row r="13" spans="1:12" ht="17.25" x14ac:dyDescent="0.3">
      <c r="A13" s="25"/>
      <c r="B13" s="27"/>
      <c r="C13" s="41" t="s">
        <v>15</v>
      </c>
      <c r="D13" s="29"/>
      <c r="E13" s="29"/>
      <c r="F13" s="8"/>
      <c r="G13" s="34"/>
      <c r="H13" s="34"/>
      <c r="I13" s="35"/>
      <c r="J13" s="35"/>
    </row>
    <row r="14" spans="1:12" ht="18" thickBot="1" x14ac:dyDescent="0.35">
      <c r="A14" s="26" t="s">
        <v>13</v>
      </c>
      <c r="B14" s="28" t="s">
        <v>14</v>
      </c>
      <c r="C14" s="28" t="s">
        <v>21</v>
      </c>
      <c r="D14" s="28" t="s">
        <v>15</v>
      </c>
      <c r="E14" s="30" t="s">
        <v>16</v>
      </c>
      <c r="F14" s="12"/>
      <c r="G14" s="7" t="s">
        <v>17</v>
      </c>
      <c r="H14" s="34"/>
      <c r="I14" s="36"/>
      <c r="J14" s="36"/>
    </row>
    <row r="15" spans="1:12" ht="17.25" x14ac:dyDescent="0.3">
      <c r="A15" s="31"/>
      <c r="B15" s="81" t="s">
        <v>18</v>
      </c>
      <c r="C15" s="50">
        <f>D9*30+C9</f>
        <v>360</v>
      </c>
      <c r="D15" s="51">
        <v>25</v>
      </c>
      <c r="E15" s="52">
        <f>G15/30*25/360*C15</f>
        <v>4891541.666666666</v>
      </c>
      <c r="F15" s="53"/>
      <c r="G15" s="54">
        <f>(C11+H24/12)</f>
        <v>5869850</v>
      </c>
      <c r="H15" s="24"/>
      <c r="I15" s="37"/>
      <c r="J15" s="37"/>
      <c r="K15" s="17"/>
    </row>
    <row r="16" spans="1:12" ht="17.25" x14ac:dyDescent="0.3">
      <c r="A16" s="32"/>
      <c r="B16" s="82" t="s">
        <v>5</v>
      </c>
      <c r="C16" s="55">
        <f>D9*30+C9</f>
        <v>360</v>
      </c>
      <c r="D16" s="56">
        <f>C16*15/360</f>
        <v>15</v>
      </c>
      <c r="E16" s="52">
        <f>G16/30*15/360*C16</f>
        <v>2934925</v>
      </c>
      <c r="F16" s="53"/>
      <c r="G16" s="54">
        <f>(C11+H24/12)</f>
        <v>5869850</v>
      </c>
      <c r="H16" s="24"/>
      <c r="I16" s="37"/>
      <c r="J16" s="37"/>
      <c r="K16" s="17"/>
    </row>
    <row r="17" spans="1:11" ht="17.25" x14ac:dyDescent="0.3">
      <c r="A17" s="32"/>
      <c r="B17" s="82" t="s">
        <v>25</v>
      </c>
      <c r="C17" s="55">
        <v>360</v>
      </c>
      <c r="D17" s="56">
        <f>C17*15/360</f>
        <v>15</v>
      </c>
      <c r="E17" s="52">
        <f>G17/30*15/360*C17</f>
        <v>2817528</v>
      </c>
      <c r="F17" s="53"/>
      <c r="G17" s="54">
        <f>C11</f>
        <v>5635056</v>
      </c>
      <c r="H17" s="24"/>
      <c r="I17" s="37"/>
      <c r="J17" s="37"/>
      <c r="K17" s="17"/>
    </row>
    <row r="18" spans="1:11" ht="17.25" x14ac:dyDescent="0.3">
      <c r="A18" s="32"/>
      <c r="B18" s="82" t="s">
        <v>20</v>
      </c>
      <c r="C18" s="55">
        <v>360</v>
      </c>
      <c r="D18" s="57">
        <f>C18</f>
        <v>360</v>
      </c>
      <c r="E18" s="52">
        <f>G18/360*C18</f>
        <v>6623962.673611111</v>
      </c>
      <c r="F18" s="53"/>
      <c r="G18" s="54">
        <f>C11+H23/12+H24/12+H25/12</f>
        <v>6623962.673611111</v>
      </c>
      <c r="H18" s="24"/>
      <c r="I18" s="42"/>
      <c r="J18" s="37"/>
      <c r="K18" s="17"/>
    </row>
    <row r="19" spans="1:11" ht="17.25" x14ac:dyDescent="0.3">
      <c r="A19" s="33"/>
      <c r="B19" s="82" t="s">
        <v>6</v>
      </c>
      <c r="C19" s="55">
        <v>360</v>
      </c>
      <c r="D19" s="57">
        <f>C19</f>
        <v>360</v>
      </c>
      <c r="E19" s="52">
        <f>G19*C19*0.12/360</f>
        <v>794875.52083333337</v>
      </c>
      <c r="F19" s="53"/>
      <c r="G19" s="54">
        <f>E18</f>
        <v>6623962.673611111</v>
      </c>
      <c r="H19" s="24"/>
      <c r="I19" s="37"/>
      <c r="J19" s="37"/>
      <c r="K19" s="17"/>
    </row>
    <row r="20" spans="1:11" ht="17.25" hidden="1" x14ac:dyDescent="0.3">
      <c r="A20" s="33"/>
      <c r="B20" s="47" t="s">
        <v>26</v>
      </c>
      <c r="C20" s="47"/>
      <c r="D20" s="44">
        <f>C20*20/360</f>
        <v>0</v>
      </c>
      <c r="E20" s="52">
        <f>G20/30*C20</f>
        <v>0</v>
      </c>
      <c r="F20" s="45"/>
      <c r="G20" s="46"/>
      <c r="H20" s="24"/>
      <c r="I20" s="37"/>
      <c r="J20" s="37"/>
      <c r="K20" s="17"/>
    </row>
    <row r="21" spans="1:11" ht="17.25" x14ac:dyDescent="0.3">
      <c r="A21" s="70"/>
      <c r="B21" s="84" t="s">
        <v>19</v>
      </c>
      <c r="C21" s="71">
        <v>360</v>
      </c>
      <c r="D21" s="72">
        <f>C21*2/360</f>
        <v>2</v>
      </c>
      <c r="E21" s="73">
        <f>G21/360*C21</f>
        <v>375670.4</v>
      </c>
      <c r="F21" s="58"/>
      <c r="G21" s="54">
        <f>C11/30*2</f>
        <v>375670.4</v>
      </c>
      <c r="H21" s="49"/>
      <c r="I21" s="40"/>
      <c r="J21" s="38"/>
      <c r="K21" s="17"/>
    </row>
    <row r="22" spans="1:11" ht="17.25" x14ac:dyDescent="0.3">
      <c r="A22" s="76"/>
      <c r="B22" s="83" t="s">
        <v>30</v>
      </c>
      <c r="C22" s="77">
        <v>360</v>
      </c>
      <c r="D22" s="57">
        <v>360</v>
      </c>
      <c r="E22" s="78">
        <f>G22*C22/360</f>
        <v>6114427.083333333</v>
      </c>
      <c r="F22" s="79"/>
      <c r="G22" s="77">
        <f>C11+H24/12+H25/12</f>
        <v>6114427.083333333</v>
      </c>
      <c r="H22" s="80" t="s">
        <v>35</v>
      </c>
      <c r="I22" s="40"/>
      <c r="J22" s="38"/>
      <c r="K22" s="17"/>
    </row>
    <row r="23" spans="1:11" ht="17.25" x14ac:dyDescent="0.3">
      <c r="A23" s="15"/>
      <c r="B23" s="48"/>
      <c r="C23" s="45"/>
      <c r="D23" s="74" t="s">
        <v>27</v>
      </c>
      <c r="E23" s="75">
        <f>SUM(E15:E22)</f>
        <v>24552930.344444439</v>
      </c>
      <c r="F23" s="45"/>
      <c r="G23" s="46"/>
      <c r="H23" s="49">
        <f>E22</f>
        <v>6114427.083333333</v>
      </c>
      <c r="I23" s="43" t="s">
        <v>22</v>
      </c>
      <c r="J23" s="38"/>
      <c r="K23" s="17"/>
    </row>
    <row r="24" spans="1:11" ht="17.25" x14ac:dyDescent="0.3">
      <c r="A24" s="15"/>
      <c r="B24" s="18"/>
      <c r="C24" s="9"/>
      <c r="D24" s="9"/>
      <c r="E24" s="9"/>
      <c r="F24" s="9"/>
      <c r="G24" s="24"/>
      <c r="H24" s="49">
        <f>E17</f>
        <v>2817528</v>
      </c>
      <c r="I24" s="43" t="s">
        <v>31</v>
      </c>
      <c r="J24" s="38"/>
      <c r="K24" s="17"/>
    </row>
    <row r="25" spans="1:11" ht="17.25" x14ac:dyDescent="0.3">
      <c r="A25" s="15" t="s">
        <v>23</v>
      </c>
      <c r="B25" s="18"/>
      <c r="C25" s="9"/>
      <c r="D25" s="9"/>
      <c r="E25" s="9"/>
      <c r="F25" s="16"/>
      <c r="G25" s="24"/>
      <c r="H25" s="49">
        <f>E16</f>
        <v>2934925</v>
      </c>
      <c r="I25" s="40" t="s">
        <v>24</v>
      </c>
      <c r="J25" s="38"/>
      <c r="K25" s="17"/>
    </row>
    <row r="26" spans="1:11" ht="17.25" x14ac:dyDescent="0.3">
      <c r="A26" s="15"/>
      <c r="B26" s="18"/>
      <c r="C26" s="9"/>
      <c r="D26" s="9"/>
      <c r="E26" s="9"/>
      <c r="F26" s="16"/>
      <c r="G26" s="39" t="s">
        <v>23</v>
      </c>
      <c r="H26" s="24"/>
      <c r="I26" s="38"/>
      <c r="J26" s="38"/>
      <c r="K26" s="17"/>
    </row>
    <row r="27" spans="1:11" ht="17.25" x14ac:dyDescent="0.3">
      <c r="A27" s="15"/>
      <c r="B27" s="18"/>
      <c r="C27" s="9"/>
      <c r="D27" s="9"/>
      <c r="E27" s="9"/>
      <c r="F27" s="16"/>
      <c r="G27" s="39"/>
      <c r="H27" s="24"/>
      <c r="I27" s="38"/>
      <c r="J27" s="38"/>
      <c r="K27" s="17"/>
    </row>
    <row r="28" spans="1:11" x14ac:dyDescent="0.25">
      <c r="A28" s="62"/>
      <c r="B28" s="63"/>
      <c r="C28" s="64"/>
      <c r="D28" s="65"/>
      <c r="E28" s="64"/>
      <c r="F28" s="64"/>
      <c r="G28" s="66"/>
      <c r="J28" s="63"/>
      <c r="K28" s="17"/>
    </row>
    <row r="29" spans="1:11" x14ac:dyDescent="0.25">
      <c r="A29" s="62"/>
      <c r="B29" s="63"/>
      <c r="C29" s="64"/>
      <c r="D29" s="66"/>
      <c r="E29" s="64"/>
      <c r="F29" s="64"/>
      <c r="G29" s="66"/>
      <c r="J29" s="67"/>
      <c r="K29" s="17"/>
    </row>
    <row r="30" spans="1:11" x14ac:dyDescent="0.25">
      <c r="A30" s="63"/>
      <c r="B30" s="67"/>
      <c r="D30" s="68"/>
      <c r="E30" s="64"/>
      <c r="F30" s="64"/>
      <c r="G30" s="66"/>
      <c r="J30" s="67"/>
      <c r="K30" s="17"/>
    </row>
    <row r="31" spans="1:11" x14ac:dyDescent="0.25">
      <c r="A31" s="69"/>
      <c r="B31" s="63"/>
      <c r="E31" s="64"/>
      <c r="F31" s="64"/>
      <c r="G31" s="66"/>
      <c r="J31" s="63"/>
      <c r="K31" s="17"/>
    </row>
    <row r="32" spans="1:11" x14ac:dyDescent="0.25">
      <c r="B32" s="63"/>
      <c r="C32" s="64"/>
      <c r="E32" s="64"/>
      <c r="F32" s="64"/>
      <c r="G32" s="66"/>
      <c r="J32" s="67"/>
      <c r="K32" s="17"/>
    </row>
    <row r="33" spans="1:11" x14ac:dyDescent="0.25">
      <c r="A33" s="67"/>
      <c r="C33" s="64"/>
      <c r="D33" s="66"/>
      <c r="E33" s="64"/>
      <c r="F33" s="64"/>
      <c r="G33" s="66"/>
      <c r="J33" s="67"/>
      <c r="K33" s="17"/>
    </row>
    <row r="34" spans="1:11" ht="17.25" x14ac:dyDescent="0.3">
      <c r="A34" s="15"/>
      <c r="B34" s="18"/>
      <c r="C34" s="9"/>
      <c r="D34" s="9"/>
      <c r="E34" s="9"/>
      <c r="F34" s="16"/>
      <c r="G34" s="20"/>
      <c r="H34" s="9"/>
      <c r="I34" s="11"/>
      <c r="J34" s="19"/>
      <c r="K34" s="17"/>
    </row>
    <row r="35" spans="1:11" ht="17.25" x14ac:dyDescent="0.3">
      <c r="A35" s="18"/>
      <c r="B35" s="18"/>
      <c r="C35" s="18"/>
      <c r="D35" s="9"/>
      <c r="E35" s="9"/>
      <c r="F35" s="16"/>
      <c r="G35" s="20"/>
      <c r="H35" s="21"/>
      <c r="I35" s="19"/>
      <c r="J35" s="19"/>
      <c r="K35" s="17"/>
    </row>
    <row r="36" spans="1:11" ht="17.25" x14ac:dyDescent="0.3">
      <c r="A36" s="15"/>
      <c r="B36" s="18"/>
      <c r="C36" s="9"/>
      <c r="D36" s="9"/>
      <c r="E36" s="9"/>
      <c r="F36" s="16"/>
      <c r="G36" s="20"/>
      <c r="H36" s="9"/>
      <c r="I36" s="19"/>
      <c r="J36" s="19"/>
      <c r="K36" s="17"/>
    </row>
    <row r="37" spans="1:11" ht="17.25" x14ac:dyDescent="0.3">
      <c r="A37" s="15"/>
      <c r="B37" s="18"/>
      <c r="C37" s="9"/>
      <c r="D37" s="9"/>
      <c r="E37" s="9"/>
      <c r="F37" s="16"/>
      <c r="G37" s="20"/>
      <c r="H37" s="9"/>
      <c r="I37" s="19"/>
      <c r="J37" s="19"/>
      <c r="K37" s="17"/>
    </row>
    <row r="38" spans="1:11" ht="17.25" x14ac:dyDescent="0.3">
      <c r="A38" s="15"/>
      <c r="B38" s="18"/>
      <c r="C38" s="9"/>
      <c r="D38" s="9"/>
      <c r="E38" s="9"/>
      <c r="F38" s="16"/>
      <c r="G38" s="20"/>
      <c r="H38" s="9"/>
      <c r="I38" s="19"/>
      <c r="J38" s="19"/>
      <c r="K38" s="17"/>
    </row>
    <row r="39" spans="1:11" ht="17.25" x14ac:dyDescent="0.3">
      <c r="A39" s="15"/>
      <c r="B39" s="18"/>
      <c r="C39" s="9"/>
      <c r="D39" s="9"/>
      <c r="E39" s="9"/>
      <c r="F39" s="16"/>
      <c r="G39" s="20"/>
      <c r="H39" s="9"/>
      <c r="I39" s="19"/>
      <c r="J39" s="19"/>
      <c r="K39" s="17"/>
    </row>
    <row r="40" spans="1:11" ht="17.25" x14ac:dyDescent="0.3">
      <c r="A40" s="15"/>
      <c r="B40" s="18"/>
      <c r="C40" s="9"/>
      <c r="D40" s="9"/>
      <c r="E40" s="9"/>
      <c r="F40" s="16"/>
      <c r="G40" s="20"/>
      <c r="H40" s="9"/>
      <c r="I40" s="19"/>
      <c r="J40" s="19"/>
      <c r="K40" s="17"/>
    </row>
    <row r="41" spans="1:11" ht="17.25" x14ac:dyDescent="0.3">
      <c r="A41" s="15"/>
      <c r="B41" s="18"/>
      <c r="C41" s="9"/>
      <c r="D41" s="9"/>
      <c r="E41" s="9"/>
      <c r="F41" s="16"/>
      <c r="G41" s="20"/>
      <c r="H41" s="9"/>
      <c r="I41" s="19"/>
      <c r="J41" s="19"/>
      <c r="K41" s="17"/>
    </row>
    <row r="42" spans="1:11" ht="17.25" x14ac:dyDescent="0.3">
      <c r="A42" s="15"/>
      <c r="B42" s="18"/>
      <c r="C42" s="9"/>
      <c r="D42" s="9"/>
      <c r="E42" s="9"/>
      <c r="F42" s="16"/>
      <c r="G42" s="20"/>
      <c r="H42" s="9"/>
      <c r="I42" s="19"/>
      <c r="J42" s="19"/>
      <c r="K42" s="17"/>
    </row>
    <row r="43" spans="1:11" ht="17.25" x14ac:dyDescent="0.3">
      <c r="A43" s="15"/>
      <c r="B43" s="18"/>
      <c r="C43" s="9"/>
      <c r="D43" s="9"/>
      <c r="E43" s="9"/>
      <c r="F43" s="16"/>
      <c r="G43" s="20"/>
      <c r="H43" s="9"/>
      <c r="I43" s="19"/>
      <c r="J43" s="19"/>
      <c r="K43" s="17"/>
    </row>
    <row r="44" spans="1:11" ht="17.25" x14ac:dyDescent="0.3">
      <c r="A44" s="15"/>
      <c r="B44" s="18"/>
      <c r="C44" s="9"/>
      <c r="D44" s="9"/>
      <c r="E44" s="9"/>
      <c r="F44" s="16"/>
      <c r="G44" s="20"/>
      <c r="H44" s="9"/>
      <c r="I44" s="19"/>
      <c r="J44" s="19"/>
      <c r="K44" s="17"/>
    </row>
    <row r="45" spans="1:11" ht="17.25" x14ac:dyDescent="0.3">
      <c r="A45" s="15"/>
      <c r="B45" s="18"/>
      <c r="C45" s="9"/>
      <c r="D45" s="9"/>
      <c r="E45" s="9"/>
      <c r="F45" s="16"/>
      <c r="G45" s="20"/>
      <c r="H45" s="9"/>
      <c r="I45" s="19"/>
      <c r="J45" s="19"/>
      <c r="K45" s="17"/>
    </row>
    <row r="46" spans="1:11" ht="17.25" x14ac:dyDescent="0.3">
      <c r="A46" s="15"/>
      <c r="B46" s="18"/>
      <c r="C46" s="9"/>
      <c r="D46" s="9"/>
      <c r="E46" s="9"/>
      <c r="F46" s="16"/>
      <c r="G46" s="20"/>
      <c r="H46" s="9"/>
      <c r="I46" s="19"/>
      <c r="J46" s="19"/>
      <c r="K46" s="17"/>
    </row>
    <row r="47" spans="1:11" ht="17.25" x14ac:dyDescent="0.3">
      <c r="A47" s="15"/>
      <c r="B47" s="18"/>
      <c r="C47" s="9"/>
      <c r="D47" s="9"/>
      <c r="E47" s="9"/>
      <c r="F47" s="16"/>
      <c r="G47" s="20"/>
      <c r="H47" s="9"/>
      <c r="I47" s="19"/>
      <c r="J47" s="19"/>
      <c r="K47" s="17"/>
    </row>
    <row r="48" spans="1:11" ht="17.25" x14ac:dyDescent="0.3">
      <c r="A48" s="15"/>
      <c r="B48" s="18"/>
      <c r="C48" s="9"/>
      <c r="D48" s="9"/>
      <c r="E48" s="9"/>
      <c r="F48" s="16"/>
      <c r="G48" s="20"/>
      <c r="H48" s="9"/>
      <c r="I48" s="19"/>
      <c r="J48" s="19"/>
      <c r="K48" s="17"/>
    </row>
    <row r="49" spans="1:11" ht="17.25" x14ac:dyDescent="0.3">
      <c r="A49" s="15"/>
      <c r="B49" s="18"/>
      <c r="C49" s="9"/>
      <c r="D49" s="9"/>
      <c r="E49" s="9"/>
      <c r="F49" s="16"/>
      <c r="G49" s="20"/>
      <c r="H49" s="9"/>
      <c r="I49" s="19"/>
      <c r="J49" s="19"/>
      <c r="K49" s="17"/>
    </row>
    <row r="50" spans="1:11" ht="17.25" x14ac:dyDescent="0.3">
      <c r="A50" s="15"/>
      <c r="B50" s="18"/>
      <c r="C50" s="9"/>
      <c r="D50" s="9"/>
      <c r="E50" s="9"/>
      <c r="F50" s="16"/>
      <c r="G50" s="20"/>
      <c r="H50" s="9"/>
      <c r="I50" s="19"/>
      <c r="J50" s="19"/>
      <c r="K50" s="17"/>
    </row>
    <row r="51" spans="1:11" ht="17.25" x14ac:dyDescent="0.3">
      <c r="A51" s="18"/>
      <c r="B51" s="18"/>
      <c r="C51" s="18"/>
      <c r="D51" s="18"/>
      <c r="E51" s="9"/>
      <c r="F51" s="18"/>
      <c r="G51" s="18"/>
      <c r="H51" s="9"/>
      <c r="I51" s="11"/>
      <c r="J51" s="19"/>
      <c r="K51" s="17"/>
    </row>
    <row r="52" spans="1:11" ht="17.25" x14ac:dyDescent="0.3">
      <c r="A52" s="18"/>
      <c r="B52" s="9"/>
      <c r="C52" s="18"/>
      <c r="D52" s="18"/>
      <c r="E52" s="9"/>
      <c r="F52" s="18"/>
      <c r="G52" s="18"/>
      <c r="H52" s="9"/>
      <c r="I52" s="11"/>
      <c r="J52" s="19"/>
      <c r="K52" s="17"/>
    </row>
    <row r="53" spans="1:11" ht="15.75" x14ac:dyDescent="0.25">
      <c r="A53" s="18"/>
      <c r="B53" s="9"/>
      <c r="C53" s="18"/>
      <c r="D53" s="18"/>
      <c r="E53" s="18"/>
      <c r="F53" s="18"/>
      <c r="G53" s="18"/>
      <c r="H53" s="18"/>
      <c r="I53" s="18"/>
      <c r="J53" s="18"/>
      <c r="K53" s="17"/>
    </row>
    <row r="54" spans="1:11" ht="17.25" x14ac:dyDescent="0.3">
      <c r="A54" s="18"/>
      <c r="B54" s="4"/>
      <c r="C54" s="18"/>
      <c r="D54" s="18"/>
      <c r="E54" s="9"/>
      <c r="F54" s="18"/>
      <c r="G54" s="18"/>
      <c r="H54" s="9"/>
      <c r="I54" s="11"/>
      <c r="J54" s="19"/>
      <c r="K54" s="17"/>
    </row>
    <row r="55" spans="1:11" ht="17.25" x14ac:dyDescent="0.3">
      <c r="A55" s="18"/>
      <c r="B55" s="9"/>
      <c r="C55" s="9"/>
      <c r="D55" s="9"/>
      <c r="E55" s="9"/>
      <c r="F55" s="22"/>
      <c r="G55" s="18"/>
      <c r="H55" s="9"/>
      <c r="I55" s="11"/>
      <c r="J55" s="19"/>
      <c r="K55" s="17"/>
    </row>
    <row r="56" spans="1:11" ht="17.25" x14ac:dyDescent="0.3">
      <c r="A56" s="18"/>
      <c r="B56" s="18"/>
      <c r="C56" s="9"/>
      <c r="D56" s="18"/>
      <c r="E56" s="9"/>
      <c r="F56" s="18"/>
      <c r="G56" s="18"/>
      <c r="H56" s="9"/>
      <c r="I56" s="11"/>
      <c r="J56" s="19"/>
      <c r="K56" s="17"/>
    </row>
    <row r="57" spans="1:11" ht="17.25" x14ac:dyDescent="0.3">
      <c r="A57" s="18"/>
      <c r="B57" s="18"/>
      <c r="C57" s="9"/>
      <c r="D57" s="18"/>
      <c r="E57" s="9"/>
      <c r="F57" s="18"/>
      <c r="G57" s="18"/>
      <c r="H57" s="9"/>
      <c r="I57" s="11"/>
      <c r="J57" s="19"/>
      <c r="K57" s="17"/>
    </row>
    <row r="58" spans="1:11" ht="17.25" x14ac:dyDescent="0.3">
      <c r="A58" s="18"/>
      <c r="B58" s="18"/>
      <c r="C58" s="9"/>
      <c r="D58" s="18"/>
      <c r="E58" s="9"/>
      <c r="F58" s="18"/>
      <c r="G58" s="18"/>
      <c r="H58" s="9"/>
      <c r="I58" s="11"/>
      <c r="J58" s="19"/>
      <c r="K58" s="17"/>
    </row>
    <row r="59" spans="1:11" ht="17.25" x14ac:dyDescent="0.3">
      <c r="A59" s="18"/>
      <c r="B59" s="18"/>
      <c r="C59" s="9"/>
      <c r="D59" s="18"/>
      <c r="E59" s="9"/>
      <c r="F59" s="18"/>
      <c r="G59" s="18"/>
      <c r="H59" s="9"/>
      <c r="I59" s="11"/>
      <c r="J59" s="19"/>
      <c r="K59" s="17"/>
    </row>
    <row r="60" spans="1:11" ht="17.25" x14ac:dyDescent="0.3">
      <c r="A60" s="18"/>
      <c r="B60" s="18"/>
      <c r="C60" s="9"/>
      <c r="D60" s="18"/>
      <c r="E60" s="9"/>
      <c r="F60" s="18"/>
      <c r="G60" s="18"/>
      <c r="H60" s="9"/>
      <c r="I60" s="11"/>
      <c r="J60" s="19"/>
      <c r="K60" s="17"/>
    </row>
    <row r="61" spans="1:11" ht="17.25" x14ac:dyDescent="0.3">
      <c r="A61" s="17"/>
      <c r="B61" s="18"/>
      <c r="C61" s="9"/>
      <c r="D61" s="9"/>
      <c r="E61" s="9"/>
      <c r="F61" s="23"/>
      <c r="G61" s="18"/>
      <c r="H61" s="9"/>
      <c r="I61" s="11"/>
      <c r="J61" s="19"/>
      <c r="K61" s="17"/>
    </row>
    <row r="62" spans="1:11" ht="17.25" x14ac:dyDescent="0.3">
      <c r="A62" s="17"/>
      <c r="B62" s="18"/>
      <c r="C62" s="9"/>
      <c r="D62" s="9"/>
      <c r="E62" s="9"/>
      <c r="F62" s="18"/>
      <c r="G62" s="18"/>
      <c r="H62" s="9"/>
      <c r="I62" s="11"/>
      <c r="J62" s="19"/>
      <c r="K62" s="17"/>
    </row>
    <row r="63" spans="1:11" ht="15.75" x14ac:dyDescent="0.25">
      <c r="A63" s="17"/>
      <c r="B63" s="9"/>
      <c r="C63" s="18"/>
      <c r="D63" s="18"/>
      <c r="E63" s="18"/>
      <c r="F63" s="18"/>
      <c r="G63" s="18"/>
      <c r="H63" s="18"/>
      <c r="I63" s="18"/>
      <c r="J63" s="18"/>
      <c r="K63" s="17"/>
    </row>
    <row r="64" spans="1:11" ht="15.75" x14ac:dyDescent="0.25">
      <c r="A64" s="17"/>
      <c r="B64" s="9"/>
      <c r="C64" s="18"/>
      <c r="D64" s="18"/>
      <c r="E64" s="18"/>
      <c r="F64" s="18"/>
      <c r="G64" s="18"/>
      <c r="H64" s="18"/>
      <c r="I64" s="18"/>
      <c r="J64" s="18"/>
      <c r="K64" s="17"/>
    </row>
    <row r="65" spans="1:11" ht="15.75" x14ac:dyDescent="0.25">
      <c r="A65" s="17"/>
      <c r="B65" s="86"/>
      <c r="C65" s="86"/>
      <c r="D65" s="18"/>
      <c r="E65" s="18"/>
      <c r="F65" s="87"/>
      <c r="G65" s="87"/>
      <c r="H65" s="87"/>
      <c r="I65" s="18"/>
      <c r="J65" s="18"/>
      <c r="K65" s="17"/>
    </row>
    <row r="66" spans="1:11" ht="15.75" x14ac:dyDescent="0.25">
      <c r="A66" s="17"/>
      <c r="B66" s="9"/>
      <c r="C66" s="18"/>
      <c r="D66" s="18"/>
      <c r="E66" s="18"/>
      <c r="F66" s="18"/>
      <c r="G66" s="18"/>
      <c r="H66" s="18"/>
      <c r="I66" s="18"/>
      <c r="J66" s="18"/>
      <c r="K66" s="17"/>
    </row>
    <row r="67" spans="1:11" ht="15.75" x14ac:dyDescent="0.25">
      <c r="A67" s="17"/>
      <c r="B67" s="9"/>
      <c r="C67" s="18"/>
      <c r="D67" s="18"/>
      <c r="E67" s="18"/>
      <c r="F67" s="18"/>
      <c r="G67" s="18"/>
      <c r="H67" s="18"/>
      <c r="I67" s="18"/>
      <c r="J67" s="18"/>
      <c r="K67" s="17"/>
    </row>
    <row r="68" spans="1:11" ht="15.75" x14ac:dyDescent="0.25">
      <c r="A68" s="17"/>
      <c r="B68" s="9"/>
      <c r="C68" s="18"/>
      <c r="D68" s="18"/>
      <c r="E68" s="18"/>
      <c r="F68" s="18"/>
      <c r="G68" s="18"/>
      <c r="H68" s="18"/>
      <c r="I68" s="18"/>
      <c r="J68" s="18"/>
      <c r="K68" s="17"/>
    </row>
    <row r="69" spans="1:11" ht="15.75" x14ac:dyDescent="0.25">
      <c r="A69" s="17"/>
      <c r="B69" s="9"/>
      <c r="C69" s="18"/>
      <c r="D69" s="18"/>
      <c r="E69" s="18"/>
      <c r="F69" s="18"/>
      <c r="G69" s="18"/>
      <c r="H69" s="18"/>
      <c r="I69" s="18"/>
      <c r="J69" s="18"/>
      <c r="K69" s="17"/>
    </row>
    <row r="70" spans="1:11" ht="15.75" x14ac:dyDescent="0.25">
      <c r="A70" s="17"/>
      <c r="B70" s="9"/>
      <c r="C70" s="18"/>
      <c r="D70" s="18"/>
      <c r="E70" s="18"/>
      <c r="F70" s="18"/>
      <c r="G70" s="18"/>
      <c r="H70" s="18"/>
      <c r="I70" s="18"/>
      <c r="J70" s="18"/>
      <c r="K70" s="17"/>
    </row>
    <row r="73" spans="1:11" x14ac:dyDescent="0.25">
      <c r="H73" s="10"/>
    </row>
  </sheetData>
  <mergeCells count="2">
    <mergeCell ref="B65:C65"/>
    <mergeCell ref="F65:H65"/>
  </mergeCells>
  <pageMargins left="3.1496062992125986" right="0.39370078740157483" top="1.1811023622047245" bottom="0.78740157480314965" header="0.31496062992125984" footer="0.31496062992125984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4" workbookViewId="0">
      <selection activeCell="D12" sqref="D12"/>
    </sheetView>
  </sheetViews>
  <sheetFormatPr baseColWidth="10" defaultColWidth="11.42578125" defaultRowHeight="15" x14ac:dyDescent="0.25"/>
  <cols>
    <col min="1" max="1" width="9.42578125" customWidth="1"/>
    <col min="2" max="2" width="53" customWidth="1"/>
    <col min="3" max="3" width="12.7109375" customWidth="1"/>
    <col min="4" max="4" width="15" customWidth="1"/>
    <col min="5" max="5" width="12.28515625" customWidth="1"/>
    <col min="6" max="6" width="3.42578125" customWidth="1"/>
    <col min="7" max="7" width="12.42578125" customWidth="1"/>
    <col min="8" max="8" width="26" customWidth="1"/>
    <col min="9" max="9" width="19" customWidth="1"/>
    <col min="10" max="10" width="12.7109375" bestFit="1" customWidth="1"/>
  </cols>
  <sheetData>
    <row r="1" spans="1:12" ht="17.25" x14ac:dyDescent="0.3">
      <c r="B1" s="6" t="s">
        <v>41</v>
      </c>
      <c r="C1" s="6"/>
      <c r="D1" s="6"/>
      <c r="E1" s="6"/>
      <c r="F1" s="6"/>
      <c r="G1" s="6"/>
      <c r="H1" s="6"/>
    </row>
    <row r="2" spans="1:12" ht="17.25" x14ac:dyDescent="0.3">
      <c r="B2" s="6" t="s">
        <v>28</v>
      </c>
      <c r="C2" s="59"/>
      <c r="D2" s="6"/>
      <c r="E2" s="6"/>
      <c r="F2" s="6"/>
      <c r="G2" s="6"/>
      <c r="H2" s="6"/>
    </row>
    <row r="3" spans="1:12" ht="17.25" x14ac:dyDescent="0.3">
      <c r="B3" s="6" t="s">
        <v>0</v>
      </c>
      <c r="C3" s="6"/>
      <c r="D3" s="6"/>
      <c r="E3" s="6"/>
      <c r="F3" s="6"/>
      <c r="G3" s="6"/>
      <c r="H3" s="6"/>
    </row>
    <row r="4" spans="1:12" ht="17.25" x14ac:dyDescent="0.3">
      <c r="B4" s="6" t="s">
        <v>1</v>
      </c>
      <c r="C4" s="6"/>
      <c r="D4" s="13"/>
      <c r="E4" s="6"/>
      <c r="F4" s="6"/>
      <c r="G4" s="6"/>
      <c r="H4" s="6"/>
    </row>
    <row r="5" spans="1:12" ht="17.25" x14ac:dyDescent="0.3">
      <c r="B5" s="6" t="s">
        <v>3</v>
      </c>
      <c r="C5" s="6"/>
      <c r="D5" s="11" t="s">
        <v>33</v>
      </c>
      <c r="E5" s="6"/>
      <c r="F5" s="6"/>
      <c r="G5" s="6"/>
      <c r="H5" s="6"/>
    </row>
    <row r="6" spans="1:12" ht="15.75" x14ac:dyDescent="0.25">
      <c r="A6" s="3"/>
      <c r="B6" s="3" t="s">
        <v>4</v>
      </c>
      <c r="C6" s="3"/>
      <c r="D6" s="2" t="s">
        <v>37</v>
      </c>
      <c r="E6" s="3"/>
      <c r="F6" s="3"/>
      <c r="G6" s="3"/>
      <c r="H6" s="3"/>
    </row>
    <row r="7" spans="1:12" ht="15.75" x14ac:dyDescent="0.25">
      <c r="A7" s="3"/>
      <c r="B7" s="3" t="s">
        <v>7</v>
      </c>
      <c r="C7" s="3"/>
      <c r="D7" s="2" t="s">
        <v>34</v>
      </c>
      <c r="E7" s="3"/>
      <c r="F7" s="3"/>
      <c r="G7" s="2"/>
      <c r="H7" s="3"/>
      <c r="J7" s="1"/>
    </row>
    <row r="8" spans="1:12" ht="15.75" x14ac:dyDescent="0.25">
      <c r="A8" s="3"/>
      <c r="B8" s="3" t="s">
        <v>8</v>
      </c>
      <c r="C8" s="7" t="s">
        <v>9</v>
      </c>
      <c r="D8" s="14" t="s">
        <v>10</v>
      </c>
      <c r="E8" s="14" t="s">
        <v>11</v>
      </c>
      <c r="F8" s="14"/>
      <c r="G8" s="2"/>
      <c r="H8" s="3"/>
      <c r="J8" s="1"/>
    </row>
    <row r="9" spans="1:12" ht="15.75" x14ac:dyDescent="0.25">
      <c r="A9" s="3"/>
      <c r="C9" s="60">
        <v>360</v>
      </c>
      <c r="D9" s="61">
        <v>0</v>
      </c>
      <c r="E9" s="14">
        <v>0</v>
      </c>
      <c r="F9" s="14"/>
      <c r="G9" s="2"/>
      <c r="H9" s="3"/>
      <c r="J9" s="1">
        <v>2016</v>
      </c>
      <c r="K9">
        <v>12</v>
      </c>
      <c r="L9">
        <v>31</v>
      </c>
    </row>
    <row r="10" spans="1:12" ht="17.25" x14ac:dyDescent="0.3">
      <c r="A10" s="3"/>
      <c r="B10" s="3" t="s">
        <v>12</v>
      </c>
      <c r="C10" s="7">
        <f>E9*360+D9*30+C9</f>
        <v>360</v>
      </c>
      <c r="D10" s="7"/>
      <c r="E10" s="7"/>
      <c r="F10" s="7"/>
      <c r="G10" s="2"/>
      <c r="H10" s="2"/>
      <c r="I10" s="5"/>
      <c r="J10" s="5">
        <v>2016</v>
      </c>
      <c r="K10">
        <v>1</v>
      </c>
      <c r="L10">
        <v>1</v>
      </c>
    </row>
    <row r="11" spans="1:12" ht="17.25" x14ac:dyDescent="0.3">
      <c r="A11" s="3"/>
      <c r="B11" s="3" t="s">
        <v>2</v>
      </c>
      <c r="C11" s="2">
        <f>8093541*D11</f>
        <v>8781491.9849999994</v>
      </c>
      <c r="D11" s="85">
        <v>1.085</v>
      </c>
      <c r="E11" s="7"/>
      <c r="F11" s="7"/>
      <c r="G11" s="34"/>
      <c r="H11" s="34"/>
      <c r="I11" s="35"/>
      <c r="J11" s="35"/>
      <c r="K11">
        <v>11</v>
      </c>
      <c r="L11">
        <v>30</v>
      </c>
    </row>
    <row r="12" spans="1:12" ht="18" thickBot="1" x14ac:dyDescent="0.35">
      <c r="A12" s="3"/>
      <c r="B12" s="3"/>
      <c r="C12" s="2"/>
      <c r="D12" s="7"/>
      <c r="E12" s="7"/>
      <c r="F12" s="7"/>
      <c r="G12" s="34"/>
      <c r="H12" s="34"/>
      <c r="I12" s="35"/>
      <c r="J12" s="35"/>
    </row>
    <row r="13" spans="1:12" ht="17.25" x14ac:dyDescent="0.3">
      <c r="A13" s="25"/>
      <c r="B13" s="27"/>
      <c r="C13" s="41" t="s">
        <v>15</v>
      </c>
      <c r="D13" s="29"/>
      <c r="E13" s="29"/>
      <c r="F13" s="8"/>
      <c r="G13" s="34"/>
      <c r="H13" s="34"/>
      <c r="I13" s="35"/>
      <c r="J13" s="35"/>
    </row>
    <row r="14" spans="1:12" ht="18" thickBot="1" x14ac:dyDescent="0.35">
      <c r="A14" s="26" t="s">
        <v>13</v>
      </c>
      <c r="B14" s="28" t="s">
        <v>14</v>
      </c>
      <c r="C14" s="28" t="s">
        <v>21</v>
      </c>
      <c r="D14" s="28" t="s">
        <v>15</v>
      </c>
      <c r="E14" s="30" t="s">
        <v>16</v>
      </c>
      <c r="F14" s="12"/>
      <c r="G14" s="7" t="s">
        <v>17</v>
      </c>
      <c r="H14" s="34"/>
      <c r="I14" s="36"/>
      <c r="J14" s="36"/>
    </row>
    <row r="15" spans="1:12" ht="17.25" x14ac:dyDescent="0.3">
      <c r="A15" s="31"/>
      <c r="B15" s="81" t="s">
        <v>18</v>
      </c>
      <c r="C15" s="50">
        <f>D9*30+C9</f>
        <v>360</v>
      </c>
      <c r="D15" s="51">
        <v>25</v>
      </c>
      <c r="E15" s="52">
        <f>G15/30*25/360*C15</f>
        <v>7622822.903645833</v>
      </c>
      <c r="F15" s="53"/>
      <c r="G15" s="54">
        <f>(C11+H24/12)</f>
        <v>9147387.484375</v>
      </c>
      <c r="H15" s="24" t="s">
        <v>36</v>
      </c>
      <c r="I15" s="37"/>
      <c r="J15" s="37"/>
      <c r="K15" s="17"/>
    </row>
    <row r="16" spans="1:12" ht="17.25" x14ac:dyDescent="0.3">
      <c r="A16" s="32"/>
      <c r="B16" s="82" t="s">
        <v>5</v>
      </c>
      <c r="C16" s="55">
        <f>D9*30+C9</f>
        <v>360</v>
      </c>
      <c r="D16" s="56">
        <f>C16*15/360</f>
        <v>15</v>
      </c>
      <c r="E16" s="52">
        <f>G16/30*15/360*C16</f>
        <v>4573693.7421875</v>
      </c>
      <c r="F16" s="53"/>
      <c r="G16" s="54">
        <f>(C11+H24/12)</f>
        <v>9147387.484375</v>
      </c>
      <c r="H16" s="24"/>
      <c r="I16" s="37"/>
      <c r="J16" s="37"/>
      <c r="K16" s="17"/>
    </row>
    <row r="17" spans="1:11" ht="17.25" x14ac:dyDescent="0.3">
      <c r="A17" s="32"/>
      <c r="B17" s="82" t="s">
        <v>25</v>
      </c>
      <c r="C17" s="55">
        <v>360</v>
      </c>
      <c r="D17" s="56">
        <f>C17*15/360</f>
        <v>15</v>
      </c>
      <c r="E17" s="52">
        <f>G17/30*15/360*C17</f>
        <v>4390745.9924999997</v>
      </c>
      <c r="F17" s="53"/>
      <c r="G17" s="54">
        <f>C11</f>
        <v>8781491.9849999994</v>
      </c>
      <c r="H17" s="24"/>
      <c r="I17" s="37"/>
      <c r="J17" s="37"/>
      <c r="K17" s="17"/>
    </row>
    <row r="18" spans="1:11" ht="17.25" x14ac:dyDescent="0.3">
      <c r="A18" s="32"/>
      <c r="B18" s="82" t="s">
        <v>20</v>
      </c>
      <c r="C18" s="55">
        <v>360</v>
      </c>
      <c r="D18" s="57">
        <f>C18</f>
        <v>360</v>
      </c>
      <c r="E18" s="52">
        <f>G18/360*C18</f>
        <v>10322572.682020398</v>
      </c>
      <c r="F18" s="53"/>
      <c r="G18" s="54">
        <f>C11+H23/12+H24/12+H25/12</f>
        <v>10322572.682020398</v>
      </c>
      <c r="H18" s="24"/>
      <c r="I18" s="42"/>
      <c r="J18" s="37"/>
      <c r="K18" s="17"/>
    </row>
    <row r="19" spans="1:11" ht="17.25" x14ac:dyDescent="0.3">
      <c r="A19" s="33"/>
      <c r="B19" s="82" t="s">
        <v>6</v>
      </c>
      <c r="C19" s="55">
        <v>360</v>
      </c>
      <c r="D19" s="57">
        <f>C19</f>
        <v>360</v>
      </c>
      <c r="E19" s="52">
        <f>G19*C19*0.12/360</f>
        <v>1238708.7218424478</v>
      </c>
      <c r="F19" s="53"/>
      <c r="G19" s="54">
        <f>E18</f>
        <v>10322572.682020398</v>
      </c>
      <c r="H19" s="24"/>
      <c r="I19" s="37"/>
      <c r="J19" s="37"/>
      <c r="K19" s="17"/>
    </row>
    <row r="20" spans="1:11" ht="17.25" hidden="1" x14ac:dyDescent="0.3">
      <c r="A20" s="33"/>
      <c r="B20" s="47" t="s">
        <v>26</v>
      </c>
      <c r="C20" s="47"/>
      <c r="D20" s="44">
        <f>C20*20/360</f>
        <v>0</v>
      </c>
      <c r="E20" s="52">
        <f>G20/30*C20</f>
        <v>0</v>
      </c>
      <c r="F20" s="45"/>
      <c r="G20" s="46"/>
      <c r="H20" s="24"/>
      <c r="I20" s="37"/>
      <c r="J20" s="37"/>
      <c r="K20" s="17"/>
    </row>
    <row r="21" spans="1:11" ht="17.25" x14ac:dyDescent="0.3">
      <c r="A21" s="70"/>
      <c r="B21" s="84" t="s">
        <v>19</v>
      </c>
      <c r="C21" s="71">
        <v>360</v>
      </c>
      <c r="D21" s="72">
        <f>C21*2/360</f>
        <v>2</v>
      </c>
      <c r="E21" s="73">
        <f>G21/360*C21</f>
        <v>585432.799</v>
      </c>
      <c r="F21" s="58"/>
      <c r="G21" s="54">
        <f>C11/30*2</f>
        <v>585432.799</v>
      </c>
      <c r="H21" s="49"/>
      <c r="I21" s="40"/>
      <c r="J21" s="38"/>
      <c r="K21" s="17"/>
    </row>
    <row r="22" spans="1:11" ht="17.25" x14ac:dyDescent="0.3">
      <c r="A22" s="76"/>
      <c r="B22" s="83" t="s">
        <v>30</v>
      </c>
      <c r="C22" s="77">
        <v>360</v>
      </c>
      <c r="D22" s="57">
        <v>360</v>
      </c>
      <c r="E22" s="78">
        <f>G22*C22/360</f>
        <v>9528528.629557291</v>
      </c>
      <c r="F22" s="79"/>
      <c r="G22" s="77">
        <f>C11+H24/12+H25/12</f>
        <v>9528528.629557291</v>
      </c>
      <c r="H22" s="80" t="s">
        <v>35</v>
      </c>
      <c r="I22" s="40"/>
      <c r="J22" s="38"/>
      <c r="K22" s="17"/>
    </row>
    <row r="23" spans="1:11" ht="17.25" x14ac:dyDescent="0.3">
      <c r="A23" s="15"/>
      <c r="B23" s="48"/>
      <c r="C23" s="45"/>
      <c r="D23" s="74" t="s">
        <v>27</v>
      </c>
      <c r="E23" s="75">
        <f>SUM(E15:E22)</f>
        <v>38262505.470753469</v>
      </c>
      <c r="F23" s="45"/>
      <c r="G23" s="46"/>
      <c r="H23" s="49">
        <f>E22</f>
        <v>9528528.629557291</v>
      </c>
      <c r="I23" s="43" t="s">
        <v>22</v>
      </c>
      <c r="J23" s="38"/>
      <c r="K23" s="17"/>
    </row>
    <row r="24" spans="1:11" ht="17.25" x14ac:dyDescent="0.3">
      <c r="A24" s="15"/>
      <c r="B24" s="18"/>
      <c r="C24" s="9"/>
      <c r="D24" s="9"/>
      <c r="E24" s="9"/>
      <c r="F24" s="9"/>
      <c r="G24" s="24"/>
      <c r="H24" s="49">
        <f>E17</f>
        <v>4390745.9924999997</v>
      </c>
      <c r="I24" s="43" t="s">
        <v>31</v>
      </c>
      <c r="J24" s="38"/>
      <c r="K24" s="17"/>
    </row>
    <row r="25" spans="1:11" ht="17.25" x14ac:dyDescent="0.3">
      <c r="A25" s="15" t="s">
        <v>23</v>
      </c>
      <c r="B25" s="18"/>
      <c r="C25" s="9"/>
      <c r="D25" s="9"/>
      <c r="E25" s="9"/>
      <c r="F25" s="16"/>
      <c r="G25" s="24"/>
      <c r="H25" s="49">
        <f>E16</f>
        <v>4573693.7421875</v>
      </c>
      <c r="I25" s="40" t="s">
        <v>24</v>
      </c>
      <c r="J25" s="38"/>
      <c r="K25" s="17"/>
    </row>
    <row r="26" spans="1:11" ht="17.25" x14ac:dyDescent="0.3">
      <c r="A26" s="15"/>
      <c r="B26" s="18"/>
      <c r="C26" s="9"/>
      <c r="D26" s="9"/>
      <c r="E26" s="9"/>
      <c r="F26" s="16"/>
      <c r="G26" s="39" t="s">
        <v>23</v>
      </c>
      <c r="H26" s="24"/>
      <c r="I26" s="38"/>
      <c r="J26" s="38"/>
      <c r="K26" s="17"/>
    </row>
    <row r="27" spans="1:11" ht="17.25" x14ac:dyDescent="0.3">
      <c r="A27" s="15"/>
      <c r="B27" s="18"/>
      <c r="C27" s="9"/>
      <c r="D27" s="9"/>
      <c r="E27" s="9"/>
      <c r="F27" s="16"/>
      <c r="G27" s="39"/>
      <c r="H27" s="24"/>
      <c r="I27" s="38"/>
      <c r="J27" s="38"/>
      <c r="K27" s="17"/>
    </row>
    <row r="28" spans="1:11" x14ac:dyDescent="0.25">
      <c r="A28" s="62"/>
      <c r="B28" s="63"/>
      <c r="C28" s="64"/>
      <c r="D28" s="65"/>
      <c r="E28" s="64"/>
      <c r="F28" s="64"/>
      <c r="G28" s="66"/>
      <c r="J28" s="63"/>
      <c r="K28" s="17"/>
    </row>
    <row r="29" spans="1:11" x14ac:dyDescent="0.25">
      <c r="A29" s="62"/>
      <c r="B29" s="63"/>
      <c r="C29" s="64"/>
      <c r="D29" s="66"/>
      <c r="E29" s="64"/>
      <c r="F29" s="64"/>
      <c r="G29" s="66"/>
      <c r="J29" s="67"/>
      <c r="K29" s="17"/>
    </row>
    <row r="30" spans="1:11" x14ac:dyDescent="0.25">
      <c r="A30" s="63"/>
      <c r="B30" s="67"/>
      <c r="D30" s="68"/>
      <c r="E30" s="64"/>
      <c r="F30" s="64"/>
      <c r="G30" s="66"/>
      <c r="J30" s="67"/>
      <c r="K30" s="17"/>
    </row>
    <row r="31" spans="1:11" x14ac:dyDescent="0.25">
      <c r="A31" s="69"/>
      <c r="B31" s="63"/>
      <c r="E31" s="64"/>
      <c r="F31" s="64"/>
      <c r="G31" s="66"/>
      <c r="J31" s="63"/>
      <c r="K31" s="17"/>
    </row>
    <row r="32" spans="1:11" x14ac:dyDescent="0.25">
      <c r="B32" s="63"/>
      <c r="C32" s="64"/>
      <c r="E32" s="64"/>
      <c r="F32" s="64"/>
      <c r="G32" s="66"/>
      <c r="J32" s="67"/>
      <c r="K32" s="17"/>
    </row>
    <row r="33" spans="1:11" x14ac:dyDescent="0.25">
      <c r="A33" s="67"/>
      <c r="C33" s="64"/>
      <c r="D33" s="66"/>
      <c r="E33" s="64"/>
      <c r="F33" s="64"/>
      <c r="G33" s="66"/>
      <c r="J33" s="67"/>
      <c r="K33" s="17"/>
    </row>
    <row r="34" spans="1:11" ht="17.25" x14ac:dyDescent="0.3">
      <c r="A34" s="15"/>
      <c r="B34" s="18"/>
      <c r="C34" s="9"/>
      <c r="D34" s="9"/>
      <c r="E34" s="9"/>
      <c r="F34" s="16"/>
      <c r="G34" s="20"/>
      <c r="H34" s="9"/>
      <c r="I34" s="11"/>
      <c r="J34" s="19"/>
      <c r="K34" s="17"/>
    </row>
    <row r="35" spans="1:11" ht="17.25" x14ac:dyDescent="0.3">
      <c r="A35" s="18"/>
      <c r="B35" s="18"/>
      <c r="C35" s="18"/>
      <c r="D35" s="9"/>
      <c r="E35" s="9"/>
      <c r="F35" s="16"/>
      <c r="G35" s="20"/>
      <c r="H35" s="21"/>
      <c r="I35" s="19"/>
      <c r="J35" s="19"/>
      <c r="K35" s="17"/>
    </row>
    <row r="36" spans="1:11" ht="17.25" x14ac:dyDescent="0.3">
      <c r="A36" s="15"/>
      <c r="B36" s="18"/>
      <c r="C36" s="9"/>
      <c r="D36" s="9"/>
      <c r="E36" s="9"/>
      <c r="F36" s="16"/>
      <c r="G36" s="20"/>
      <c r="H36" s="9"/>
      <c r="I36" s="19"/>
      <c r="J36" s="19"/>
      <c r="K36" s="17"/>
    </row>
    <row r="37" spans="1:11" ht="17.25" x14ac:dyDescent="0.3">
      <c r="A37" s="15"/>
      <c r="B37" s="18"/>
      <c r="C37" s="9"/>
      <c r="D37" s="9"/>
      <c r="E37" s="9"/>
      <c r="F37" s="16"/>
      <c r="G37" s="20"/>
      <c r="H37" s="9"/>
      <c r="I37" s="19"/>
      <c r="J37" s="19"/>
      <c r="K37" s="17"/>
    </row>
    <row r="38" spans="1:11" ht="17.25" x14ac:dyDescent="0.3">
      <c r="A38" s="15"/>
      <c r="B38" s="18"/>
      <c r="C38" s="9"/>
      <c r="D38" s="9"/>
      <c r="E38" s="9"/>
      <c r="F38" s="16"/>
      <c r="G38" s="20"/>
      <c r="H38" s="9"/>
      <c r="I38" s="19"/>
      <c r="J38" s="19"/>
      <c r="K38" s="17"/>
    </row>
    <row r="39" spans="1:11" ht="17.25" x14ac:dyDescent="0.3">
      <c r="A39" s="15"/>
      <c r="B39" s="18"/>
      <c r="C39" s="9"/>
      <c r="D39" s="9"/>
      <c r="E39" s="9"/>
      <c r="F39" s="16"/>
      <c r="G39" s="20"/>
      <c r="H39" s="9"/>
      <c r="I39" s="19"/>
      <c r="J39" s="19"/>
      <c r="K39" s="17"/>
    </row>
    <row r="40" spans="1:11" ht="17.25" x14ac:dyDescent="0.3">
      <c r="A40" s="15"/>
      <c r="B40" s="18"/>
      <c r="C40" s="9"/>
      <c r="D40" s="9"/>
      <c r="E40" s="9"/>
      <c r="F40" s="16"/>
      <c r="G40" s="20"/>
      <c r="H40" s="9"/>
      <c r="I40" s="19"/>
      <c r="J40" s="19"/>
      <c r="K40" s="17"/>
    </row>
    <row r="41" spans="1:11" ht="17.25" x14ac:dyDescent="0.3">
      <c r="A41" s="15"/>
      <c r="B41" s="18"/>
      <c r="C41" s="9"/>
      <c r="D41" s="9"/>
      <c r="E41" s="9"/>
      <c r="F41" s="16"/>
      <c r="G41" s="20"/>
      <c r="H41" s="9"/>
      <c r="I41" s="19"/>
      <c r="J41" s="19"/>
      <c r="K41" s="17"/>
    </row>
    <row r="42" spans="1:11" ht="17.25" x14ac:dyDescent="0.3">
      <c r="A42" s="15"/>
      <c r="B42" s="18"/>
      <c r="C42" s="9"/>
      <c r="D42" s="9"/>
      <c r="E42" s="9"/>
      <c r="F42" s="16"/>
      <c r="G42" s="20"/>
      <c r="H42" s="9"/>
      <c r="I42" s="19"/>
      <c r="J42" s="19"/>
      <c r="K42" s="17"/>
    </row>
    <row r="43" spans="1:11" ht="17.25" x14ac:dyDescent="0.3">
      <c r="A43" s="15"/>
      <c r="B43" s="18"/>
      <c r="C43" s="9"/>
      <c r="D43" s="9"/>
      <c r="E43" s="9"/>
      <c r="F43" s="16"/>
      <c r="G43" s="20"/>
      <c r="H43" s="9"/>
      <c r="I43" s="19"/>
      <c r="J43" s="19"/>
      <c r="K43" s="17"/>
    </row>
    <row r="44" spans="1:11" ht="17.25" x14ac:dyDescent="0.3">
      <c r="A44" s="15"/>
      <c r="B44" s="18"/>
      <c r="C44" s="9"/>
      <c r="D44" s="9"/>
      <c r="E44" s="9"/>
      <c r="F44" s="16"/>
      <c r="G44" s="20"/>
      <c r="H44" s="9"/>
      <c r="I44" s="19"/>
      <c r="J44" s="19"/>
      <c r="K44" s="17"/>
    </row>
    <row r="45" spans="1:11" ht="17.25" x14ac:dyDescent="0.3">
      <c r="A45" s="15"/>
      <c r="B45" s="18"/>
      <c r="C45" s="9"/>
      <c r="D45" s="9"/>
      <c r="E45" s="9"/>
      <c r="F45" s="16"/>
      <c r="G45" s="20"/>
      <c r="H45" s="9"/>
      <c r="I45" s="19"/>
      <c r="J45" s="19"/>
      <c r="K45" s="17"/>
    </row>
    <row r="46" spans="1:11" ht="17.25" x14ac:dyDescent="0.3">
      <c r="A46" s="15"/>
      <c r="B46" s="18"/>
      <c r="C46" s="9"/>
      <c r="D46" s="9"/>
      <c r="E46" s="9"/>
      <c r="F46" s="16"/>
      <c r="G46" s="20"/>
      <c r="H46" s="9"/>
      <c r="I46" s="19"/>
      <c r="J46" s="19"/>
      <c r="K46" s="17"/>
    </row>
    <row r="47" spans="1:11" ht="17.25" x14ac:dyDescent="0.3">
      <c r="A47" s="15"/>
      <c r="B47" s="18"/>
      <c r="C47" s="9"/>
      <c r="D47" s="9"/>
      <c r="E47" s="9"/>
      <c r="F47" s="16"/>
      <c r="G47" s="20"/>
      <c r="H47" s="9"/>
      <c r="I47" s="19"/>
      <c r="J47" s="19"/>
      <c r="K47" s="17"/>
    </row>
    <row r="48" spans="1:11" ht="17.25" x14ac:dyDescent="0.3">
      <c r="A48" s="15"/>
      <c r="B48" s="18"/>
      <c r="C48" s="9"/>
      <c r="D48" s="9"/>
      <c r="E48" s="9"/>
      <c r="F48" s="16"/>
      <c r="G48" s="20"/>
      <c r="H48" s="9"/>
      <c r="I48" s="19"/>
      <c r="J48" s="19"/>
      <c r="K48" s="17"/>
    </row>
    <row r="49" spans="1:11" ht="17.25" x14ac:dyDescent="0.3">
      <c r="A49" s="15"/>
      <c r="B49" s="18"/>
      <c r="C49" s="9"/>
      <c r="D49" s="9"/>
      <c r="E49" s="9"/>
      <c r="F49" s="16"/>
      <c r="G49" s="20"/>
      <c r="H49" s="9"/>
      <c r="I49" s="19"/>
      <c r="J49" s="19"/>
      <c r="K49" s="17"/>
    </row>
    <row r="50" spans="1:11" ht="17.25" x14ac:dyDescent="0.3">
      <c r="A50" s="15"/>
      <c r="B50" s="18"/>
      <c r="C50" s="9"/>
      <c r="D50" s="9"/>
      <c r="E50" s="9"/>
      <c r="F50" s="16"/>
      <c r="G50" s="20"/>
      <c r="H50" s="9"/>
      <c r="I50" s="19"/>
      <c r="J50" s="19"/>
      <c r="K50" s="17"/>
    </row>
    <row r="51" spans="1:11" ht="17.25" x14ac:dyDescent="0.3">
      <c r="A51" s="18"/>
      <c r="B51" s="18"/>
      <c r="C51" s="18"/>
      <c r="D51" s="18"/>
      <c r="E51" s="9"/>
      <c r="F51" s="18"/>
      <c r="G51" s="18"/>
      <c r="H51" s="9"/>
      <c r="I51" s="11"/>
      <c r="J51" s="19"/>
      <c r="K51" s="17"/>
    </row>
    <row r="52" spans="1:11" ht="17.25" x14ac:dyDescent="0.3">
      <c r="A52" s="18"/>
      <c r="B52" s="9"/>
      <c r="C52" s="18"/>
      <c r="D52" s="18"/>
      <c r="E52" s="9"/>
      <c r="F52" s="18"/>
      <c r="G52" s="18"/>
      <c r="H52" s="9"/>
      <c r="I52" s="11"/>
      <c r="J52" s="19"/>
      <c r="K52" s="17"/>
    </row>
    <row r="53" spans="1:11" ht="15.75" x14ac:dyDescent="0.25">
      <c r="A53" s="18"/>
      <c r="B53" s="9"/>
      <c r="C53" s="18"/>
      <c r="D53" s="18"/>
      <c r="E53" s="18"/>
      <c r="F53" s="18"/>
      <c r="G53" s="18"/>
      <c r="H53" s="18"/>
      <c r="I53" s="18"/>
      <c r="J53" s="18"/>
      <c r="K53" s="17"/>
    </row>
    <row r="54" spans="1:11" ht="17.25" x14ac:dyDescent="0.3">
      <c r="A54" s="18"/>
      <c r="B54" s="4"/>
      <c r="C54" s="18"/>
      <c r="D54" s="18"/>
      <c r="E54" s="9"/>
      <c r="F54" s="18"/>
      <c r="G54" s="18"/>
      <c r="H54" s="9"/>
      <c r="I54" s="11"/>
      <c r="J54" s="19"/>
      <c r="K54" s="17"/>
    </row>
    <row r="55" spans="1:11" ht="17.25" x14ac:dyDescent="0.3">
      <c r="A55" s="18"/>
      <c r="B55" s="9"/>
      <c r="C55" s="9"/>
      <c r="D55" s="9"/>
      <c r="E55" s="9"/>
      <c r="F55" s="22"/>
      <c r="G55" s="18"/>
      <c r="H55" s="9"/>
      <c r="I55" s="11"/>
      <c r="J55" s="19"/>
      <c r="K55" s="17"/>
    </row>
    <row r="56" spans="1:11" ht="17.25" x14ac:dyDescent="0.3">
      <c r="A56" s="18"/>
      <c r="B56" s="18"/>
      <c r="C56" s="9"/>
      <c r="D56" s="18"/>
      <c r="E56" s="9"/>
      <c r="F56" s="18"/>
      <c r="G56" s="18"/>
      <c r="H56" s="9"/>
      <c r="I56" s="11"/>
      <c r="J56" s="19"/>
      <c r="K56" s="17"/>
    </row>
    <row r="57" spans="1:11" ht="17.25" x14ac:dyDescent="0.3">
      <c r="A57" s="18"/>
      <c r="B57" s="18"/>
      <c r="C57" s="9"/>
      <c r="D57" s="18"/>
      <c r="E57" s="9"/>
      <c r="F57" s="18"/>
      <c r="G57" s="18"/>
      <c r="H57" s="9"/>
      <c r="I57" s="11"/>
      <c r="J57" s="19"/>
      <c r="K57" s="17"/>
    </row>
    <row r="58" spans="1:11" ht="17.25" x14ac:dyDescent="0.3">
      <c r="A58" s="18"/>
      <c r="B58" s="18"/>
      <c r="C58" s="9"/>
      <c r="D58" s="18"/>
      <c r="E58" s="9"/>
      <c r="F58" s="18"/>
      <c r="G58" s="18"/>
      <c r="H58" s="9"/>
      <c r="I58" s="11"/>
      <c r="J58" s="19"/>
      <c r="K58" s="17"/>
    </row>
    <row r="59" spans="1:11" ht="17.25" x14ac:dyDescent="0.3">
      <c r="A59" s="18"/>
      <c r="B59" s="18"/>
      <c r="C59" s="9"/>
      <c r="D59" s="18"/>
      <c r="E59" s="9"/>
      <c r="F59" s="18"/>
      <c r="G59" s="18"/>
      <c r="H59" s="9"/>
      <c r="I59" s="11"/>
      <c r="J59" s="19"/>
      <c r="K59" s="17"/>
    </row>
    <row r="60" spans="1:11" ht="17.25" x14ac:dyDescent="0.3">
      <c r="A60" s="18"/>
      <c r="B60" s="18"/>
      <c r="C60" s="9"/>
      <c r="D60" s="18"/>
      <c r="E60" s="9"/>
      <c r="F60" s="18"/>
      <c r="G60" s="18"/>
      <c r="H60" s="9"/>
      <c r="I60" s="11"/>
      <c r="J60" s="19"/>
      <c r="K60" s="17"/>
    </row>
    <row r="61" spans="1:11" ht="17.25" x14ac:dyDescent="0.3">
      <c r="A61" s="17"/>
      <c r="B61" s="18"/>
      <c r="C61" s="9"/>
      <c r="D61" s="9"/>
      <c r="E61" s="9"/>
      <c r="F61" s="23"/>
      <c r="G61" s="18"/>
      <c r="H61" s="9"/>
      <c r="I61" s="11"/>
      <c r="J61" s="19"/>
      <c r="K61" s="17"/>
    </row>
    <row r="62" spans="1:11" ht="17.25" x14ac:dyDescent="0.3">
      <c r="A62" s="17"/>
      <c r="B62" s="18"/>
      <c r="C62" s="9"/>
      <c r="D62" s="9"/>
      <c r="E62" s="9"/>
      <c r="F62" s="18"/>
      <c r="G62" s="18"/>
      <c r="H62" s="9"/>
      <c r="I62" s="11"/>
      <c r="J62" s="19"/>
      <c r="K62" s="17"/>
    </row>
    <row r="63" spans="1:11" ht="15.75" x14ac:dyDescent="0.25">
      <c r="A63" s="17"/>
      <c r="B63" s="9"/>
      <c r="C63" s="18"/>
      <c r="D63" s="18"/>
      <c r="E63" s="18"/>
      <c r="F63" s="18"/>
      <c r="G63" s="18"/>
      <c r="H63" s="18"/>
      <c r="I63" s="18"/>
      <c r="J63" s="18"/>
      <c r="K63" s="17"/>
    </row>
    <row r="64" spans="1:11" ht="15.75" x14ac:dyDescent="0.25">
      <c r="A64" s="17"/>
      <c r="B64" s="9"/>
      <c r="C64" s="18"/>
      <c r="D64" s="18"/>
      <c r="E64" s="18"/>
      <c r="F64" s="18"/>
      <c r="G64" s="18"/>
      <c r="H64" s="18"/>
      <c r="I64" s="18"/>
      <c r="J64" s="18"/>
      <c r="K64" s="17"/>
    </row>
    <row r="65" spans="1:11" ht="15.75" x14ac:dyDescent="0.25">
      <c r="A65" s="17"/>
      <c r="B65" s="86"/>
      <c r="C65" s="86"/>
      <c r="D65" s="18"/>
      <c r="E65" s="18"/>
      <c r="F65" s="87"/>
      <c r="G65" s="87"/>
      <c r="H65" s="87"/>
      <c r="I65" s="18"/>
      <c r="J65" s="18"/>
      <c r="K65" s="17"/>
    </row>
    <row r="66" spans="1:11" ht="15.75" x14ac:dyDescent="0.25">
      <c r="A66" s="17"/>
      <c r="B66" s="9"/>
      <c r="C66" s="18"/>
      <c r="D66" s="18"/>
      <c r="E66" s="18"/>
      <c r="F66" s="18"/>
      <c r="G66" s="18"/>
      <c r="H66" s="18"/>
      <c r="I66" s="18"/>
      <c r="J66" s="18"/>
      <c r="K66" s="17"/>
    </row>
    <row r="67" spans="1:11" ht="15.75" x14ac:dyDescent="0.25">
      <c r="A67" s="17"/>
      <c r="B67" s="9"/>
      <c r="C67" s="18"/>
      <c r="D67" s="18"/>
      <c r="E67" s="18"/>
      <c r="F67" s="18"/>
      <c r="G67" s="18"/>
      <c r="H67" s="18"/>
      <c r="I67" s="18"/>
      <c r="J67" s="18"/>
      <c r="K67" s="17"/>
    </row>
    <row r="68" spans="1:11" ht="15.75" x14ac:dyDescent="0.25">
      <c r="A68" s="17"/>
      <c r="B68" s="9"/>
      <c r="C68" s="18"/>
      <c r="D68" s="18"/>
      <c r="E68" s="18"/>
      <c r="F68" s="18"/>
      <c r="G68" s="18"/>
      <c r="H68" s="18"/>
      <c r="I68" s="18"/>
      <c r="J68" s="18"/>
      <c r="K68" s="17"/>
    </row>
    <row r="69" spans="1:11" ht="15.75" x14ac:dyDescent="0.25">
      <c r="A69" s="17"/>
      <c r="B69" s="9"/>
      <c r="C69" s="18"/>
      <c r="D69" s="18"/>
      <c r="E69" s="18"/>
      <c r="F69" s="18"/>
      <c r="G69" s="18"/>
      <c r="H69" s="18"/>
      <c r="I69" s="18"/>
      <c r="J69" s="18"/>
      <c r="K69" s="17"/>
    </row>
    <row r="70" spans="1:11" ht="15.75" x14ac:dyDescent="0.25">
      <c r="A70" s="17"/>
      <c r="B70" s="9"/>
      <c r="C70" s="18"/>
      <c r="D70" s="18"/>
      <c r="E70" s="18"/>
      <c r="F70" s="18"/>
      <c r="G70" s="18"/>
      <c r="H70" s="18"/>
      <c r="I70" s="18"/>
      <c r="J70" s="18"/>
      <c r="K70" s="17"/>
    </row>
    <row r="73" spans="1:11" x14ac:dyDescent="0.25">
      <c r="H73" s="10"/>
    </row>
  </sheetData>
  <mergeCells count="2">
    <mergeCell ref="B65:C65"/>
    <mergeCell ref="F65:H65"/>
  </mergeCells>
  <pageMargins left="3.1496062992125986" right="0.39370078740157483" top="1.1811023622047245" bottom="0.78740157480314965" header="0.31496062992125984" footer="0.31496062992125984"/>
  <pageSetup paperSize="5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2" workbookViewId="0">
      <selection activeCell="D12" sqref="D12"/>
    </sheetView>
  </sheetViews>
  <sheetFormatPr baseColWidth="10" defaultColWidth="11.42578125" defaultRowHeight="15" x14ac:dyDescent="0.25"/>
  <cols>
    <col min="1" max="1" width="9.42578125" customWidth="1"/>
    <col min="2" max="2" width="53" customWidth="1"/>
    <col min="3" max="3" width="12.7109375" customWidth="1"/>
    <col min="4" max="4" width="15" customWidth="1"/>
    <col min="5" max="5" width="12.28515625" customWidth="1"/>
    <col min="6" max="6" width="3.42578125" customWidth="1"/>
    <col min="7" max="7" width="12.42578125" customWidth="1"/>
    <col min="8" max="8" width="26" customWidth="1"/>
    <col min="9" max="9" width="19" customWidth="1"/>
    <col min="10" max="10" width="12.7109375" bestFit="1" customWidth="1"/>
  </cols>
  <sheetData>
    <row r="1" spans="1:12" ht="17.25" x14ac:dyDescent="0.3">
      <c r="B1" s="6" t="s">
        <v>41</v>
      </c>
      <c r="C1" s="6"/>
      <c r="D1" s="6"/>
      <c r="E1" s="6"/>
      <c r="F1" s="6"/>
      <c r="G1" s="6"/>
      <c r="H1" s="6"/>
    </row>
    <row r="2" spans="1:12" ht="17.25" x14ac:dyDescent="0.3">
      <c r="B2" s="6" t="s">
        <v>28</v>
      </c>
      <c r="C2" s="59"/>
      <c r="D2" s="6"/>
      <c r="E2" s="6"/>
      <c r="F2" s="6"/>
      <c r="G2" s="6"/>
      <c r="H2" s="6"/>
    </row>
    <row r="3" spans="1:12" ht="17.25" x14ac:dyDescent="0.3">
      <c r="B3" s="6" t="s">
        <v>0</v>
      </c>
      <c r="C3" s="6"/>
      <c r="D3" s="6"/>
      <c r="E3" s="6"/>
      <c r="F3" s="6"/>
      <c r="G3" s="6"/>
      <c r="H3" s="6"/>
    </row>
    <row r="4" spans="1:12" ht="17.25" x14ac:dyDescent="0.3">
      <c r="B4" s="6" t="s">
        <v>1</v>
      </c>
      <c r="C4" s="6"/>
      <c r="D4" s="13"/>
      <c r="E4" s="6"/>
      <c r="F4" s="6"/>
      <c r="G4" s="6"/>
      <c r="H4" s="6"/>
    </row>
    <row r="5" spans="1:12" ht="17.25" x14ac:dyDescent="0.3">
      <c r="B5" s="6" t="s">
        <v>3</v>
      </c>
      <c r="C5" s="6"/>
      <c r="D5" s="11" t="s">
        <v>33</v>
      </c>
      <c r="E5" s="6"/>
      <c r="F5" s="6"/>
      <c r="G5" s="6"/>
      <c r="H5" s="6"/>
    </row>
    <row r="6" spans="1:12" ht="15.75" x14ac:dyDescent="0.25">
      <c r="A6" s="3"/>
      <c r="B6" s="3" t="s">
        <v>4</v>
      </c>
      <c r="C6" s="3"/>
      <c r="D6" s="2" t="s">
        <v>38</v>
      </c>
      <c r="E6" s="3"/>
      <c r="F6" s="3"/>
      <c r="G6" s="3"/>
      <c r="H6" s="3"/>
    </row>
    <row r="7" spans="1:12" ht="15.75" x14ac:dyDescent="0.25">
      <c r="A7" s="3"/>
      <c r="B7" s="3" t="s">
        <v>7</v>
      </c>
      <c r="C7" s="3"/>
      <c r="D7" s="2" t="s">
        <v>34</v>
      </c>
      <c r="E7" s="3"/>
      <c r="F7" s="3"/>
      <c r="G7" s="2"/>
      <c r="H7" s="3"/>
      <c r="J7" s="1"/>
    </row>
    <row r="8" spans="1:12" ht="15.75" x14ac:dyDescent="0.25">
      <c r="A8" s="3"/>
      <c r="B8" s="3" t="s">
        <v>8</v>
      </c>
      <c r="C8" s="7" t="s">
        <v>9</v>
      </c>
      <c r="D8" s="14" t="s">
        <v>10</v>
      </c>
      <c r="E8" s="14" t="s">
        <v>11</v>
      </c>
      <c r="F8" s="14"/>
      <c r="G8" s="2"/>
      <c r="H8" s="3"/>
      <c r="J8" s="1"/>
    </row>
    <row r="9" spans="1:12" ht="15.75" x14ac:dyDescent="0.25">
      <c r="A9" s="3"/>
      <c r="C9" s="60">
        <v>360</v>
      </c>
      <c r="D9" s="61">
        <v>0</v>
      </c>
      <c r="E9" s="14">
        <v>0</v>
      </c>
      <c r="F9" s="14"/>
      <c r="G9" s="2"/>
      <c r="H9" s="3"/>
      <c r="J9" s="1">
        <v>2016</v>
      </c>
      <c r="K9">
        <v>12</v>
      </c>
      <c r="L9">
        <v>31</v>
      </c>
    </row>
    <row r="10" spans="1:12" ht="17.25" x14ac:dyDescent="0.3">
      <c r="A10" s="3"/>
      <c r="B10" s="3" t="s">
        <v>12</v>
      </c>
      <c r="C10" s="7">
        <f>E9*360+D9*30+C9</f>
        <v>360</v>
      </c>
      <c r="D10" s="7"/>
      <c r="E10" s="7"/>
      <c r="F10" s="7"/>
      <c r="G10" s="2"/>
      <c r="H10" s="2"/>
      <c r="I10" s="5"/>
      <c r="J10" s="5">
        <v>2016</v>
      </c>
      <c r="K10">
        <v>1</v>
      </c>
      <c r="L10">
        <v>1</v>
      </c>
    </row>
    <row r="11" spans="1:12" ht="17.25" x14ac:dyDescent="0.3">
      <c r="A11" s="3"/>
      <c r="B11" s="3" t="s">
        <v>2</v>
      </c>
      <c r="C11" s="2">
        <f>5161613*D11</f>
        <v>5600350.1049999995</v>
      </c>
      <c r="D11" s="85">
        <v>1.085</v>
      </c>
      <c r="E11" s="7"/>
      <c r="F11" s="7"/>
      <c r="G11" s="34"/>
      <c r="H11" s="34"/>
      <c r="I11" s="35"/>
      <c r="J11" s="35"/>
      <c r="K11">
        <v>11</v>
      </c>
      <c r="L11">
        <v>30</v>
      </c>
    </row>
    <row r="12" spans="1:12" ht="18" thickBot="1" x14ac:dyDescent="0.35">
      <c r="A12" s="3"/>
      <c r="B12" s="3"/>
      <c r="C12" s="2"/>
      <c r="D12" s="7"/>
      <c r="E12" s="7"/>
      <c r="F12" s="7"/>
      <c r="G12" s="34"/>
      <c r="H12" s="34"/>
      <c r="I12" s="35"/>
      <c r="J12" s="35"/>
    </row>
    <row r="13" spans="1:12" ht="17.25" x14ac:dyDescent="0.3">
      <c r="A13" s="25"/>
      <c r="B13" s="27"/>
      <c r="C13" s="41" t="s">
        <v>15</v>
      </c>
      <c r="D13" s="29"/>
      <c r="E13" s="29"/>
      <c r="F13" s="8"/>
      <c r="G13" s="34"/>
      <c r="H13" s="34"/>
      <c r="I13" s="35"/>
      <c r="J13" s="35"/>
    </row>
    <row r="14" spans="1:12" ht="18" thickBot="1" x14ac:dyDescent="0.35">
      <c r="A14" s="26" t="s">
        <v>13</v>
      </c>
      <c r="B14" s="28" t="s">
        <v>14</v>
      </c>
      <c r="C14" s="28" t="s">
        <v>21</v>
      </c>
      <c r="D14" s="28" t="s">
        <v>15</v>
      </c>
      <c r="E14" s="30" t="s">
        <v>16</v>
      </c>
      <c r="F14" s="12"/>
      <c r="G14" s="7" t="s">
        <v>17</v>
      </c>
      <c r="H14" s="34"/>
      <c r="I14" s="36"/>
      <c r="J14" s="36"/>
    </row>
    <row r="15" spans="1:12" ht="17.25" x14ac:dyDescent="0.3">
      <c r="A15" s="31"/>
      <c r="B15" s="81" t="s">
        <v>18</v>
      </c>
      <c r="C15" s="50">
        <f>D9*30+C9</f>
        <v>360</v>
      </c>
      <c r="D15" s="51">
        <v>25</v>
      </c>
      <c r="E15" s="52">
        <f>G15/30*25/360*C15</f>
        <v>4861415.0217013881</v>
      </c>
      <c r="F15" s="53"/>
      <c r="G15" s="54">
        <f>(C11+H24/12)</f>
        <v>5833698.026041666</v>
      </c>
      <c r="H15" s="24" t="s">
        <v>36</v>
      </c>
      <c r="I15" s="37"/>
      <c r="J15" s="37"/>
      <c r="K15" s="17"/>
    </row>
    <row r="16" spans="1:12" ht="17.25" x14ac:dyDescent="0.3">
      <c r="A16" s="32"/>
      <c r="B16" s="82" t="s">
        <v>5</v>
      </c>
      <c r="C16" s="55">
        <f>D9*30+C9</f>
        <v>360</v>
      </c>
      <c r="D16" s="56">
        <f>C16*15/360</f>
        <v>15</v>
      </c>
      <c r="E16" s="52">
        <f>G16/30*15/360*C16</f>
        <v>2916849.013020833</v>
      </c>
      <c r="F16" s="53"/>
      <c r="G16" s="54">
        <f>(C11+H24/12)</f>
        <v>5833698.026041666</v>
      </c>
      <c r="H16" s="24"/>
      <c r="I16" s="37"/>
      <c r="J16" s="37"/>
      <c r="K16" s="17"/>
    </row>
    <row r="17" spans="1:11" ht="17.25" x14ac:dyDescent="0.3">
      <c r="A17" s="32"/>
      <c r="B17" s="82" t="s">
        <v>25</v>
      </c>
      <c r="C17" s="55">
        <v>360</v>
      </c>
      <c r="D17" s="56">
        <f>C17*15/360</f>
        <v>15</v>
      </c>
      <c r="E17" s="52">
        <f>G17/30*15/360*C17</f>
        <v>2800175.0524999998</v>
      </c>
      <c r="F17" s="53"/>
      <c r="G17" s="54">
        <f>C11</f>
        <v>5600350.1049999995</v>
      </c>
      <c r="H17" s="24"/>
      <c r="I17" s="37"/>
      <c r="J17" s="37"/>
      <c r="K17" s="17"/>
    </row>
    <row r="18" spans="1:11" ht="17.25" x14ac:dyDescent="0.3">
      <c r="A18" s="32"/>
      <c r="B18" s="82" t="s">
        <v>20</v>
      </c>
      <c r="C18" s="55">
        <v>360</v>
      </c>
      <c r="D18" s="57">
        <f>C18</f>
        <v>360</v>
      </c>
      <c r="E18" s="52">
        <f>G18/360*C18</f>
        <v>6583166.1752206301</v>
      </c>
      <c r="F18" s="53"/>
      <c r="G18" s="54">
        <f>C11+H23/12+H24/12+H25/12</f>
        <v>6583166.1752206301</v>
      </c>
      <c r="H18" s="24"/>
      <c r="I18" s="42"/>
      <c r="J18" s="37"/>
      <c r="K18" s="17"/>
    </row>
    <row r="19" spans="1:11" ht="17.25" x14ac:dyDescent="0.3">
      <c r="A19" s="33"/>
      <c r="B19" s="82" t="s">
        <v>6</v>
      </c>
      <c r="C19" s="55">
        <v>360</v>
      </c>
      <c r="D19" s="57">
        <f>C19</f>
        <v>360</v>
      </c>
      <c r="E19" s="52">
        <f>G19*C19*0.12/360</f>
        <v>789979.94102647551</v>
      </c>
      <c r="F19" s="53"/>
      <c r="G19" s="54">
        <f>E18</f>
        <v>6583166.1752206301</v>
      </c>
      <c r="H19" s="24"/>
      <c r="I19" s="37"/>
      <c r="J19" s="37"/>
      <c r="K19" s="17"/>
    </row>
    <row r="20" spans="1:11" ht="17.25" hidden="1" x14ac:dyDescent="0.3">
      <c r="A20" s="33"/>
      <c r="B20" s="47" t="s">
        <v>26</v>
      </c>
      <c r="C20" s="47"/>
      <c r="D20" s="44">
        <f>C20*20/360</f>
        <v>0</v>
      </c>
      <c r="E20" s="52">
        <f>G20/30*C20</f>
        <v>0</v>
      </c>
      <c r="F20" s="45"/>
      <c r="G20" s="46"/>
      <c r="H20" s="24"/>
      <c r="I20" s="37"/>
      <c r="J20" s="37"/>
      <c r="K20" s="17"/>
    </row>
    <row r="21" spans="1:11" ht="17.25" x14ac:dyDescent="0.3">
      <c r="A21" s="70"/>
      <c r="B21" s="84" t="s">
        <v>19</v>
      </c>
      <c r="C21" s="71">
        <v>360</v>
      </c>
      <c r="D21" s="72">
        <f>C21*2/360</f>
        <v>2</v>
      </c>
      <c r="E21" s="73">
        <f>G21/360*C21</f>
        <v>373356.67366666661</v>
      </c>
      <c r="F21" s="58"/>
      <c r="G21" s="54">
        <f>C11/30*2</f>
        <v>373356.67366666661</v>
      </c>
      <c r="H21" s="49"/>
      <c r="I21" s="40"/>
      <c r="J21" s="38"/>
      <c r="K21" s="17"/>
    </row>
    <row r="22" spans="1:11" ht="17.25" x14ac:dyDescent="0.3">
      <c r="A22" s="76"/>
      <c r="B22" s="83" t="s">
        <v>30</v>
      </c>
      <c r="C22" s="77">
        <v>360</v>
      </c>
      <c r="D22" s="57">
        <v>360</v>
      </c>
      <c r="E22" s="78">
        <f>G22*C22/360</f>
        <v>6076768.7771267351</v>
      </c>
      <c r="F22" s="79"/>
      <c r="G22" s="77">
        <f>C11+H24/12+H25/12</f>
        <v>6076768.7771267351</v>
      </c>
      <c r="H22" s="80" t="s">
        <v>35</v>
      </c>
      <c r="I22" s="40"/>
      <c r="J22" s="38"/>
      <c r="K22" s="17"/>
    </row>
    <row r="23" spans="1:11" ht="17.25" x14ac:dyDescent="0.3">
      <c r="A23" s="15"/>
      <c r="B23" s="48"/>
      <c r="C23" s="45"/>
      <c r="D23" s="74" t="s">
        <v>27</v>
      </c>
      <c r="E23" s="75">
        <f>SUM(E15:E22)</f>
        <v>24401710.654262729</v>
      </c>
      <c r="F23" s="45"/>
      <c r="G23" s="46"/>
      <c r="H23" s="49">
        <f>E22</f>
        <v>6076768.7771267351</v>
      </c>
      <c r="I23" s="43" t="s">
        <v>22</v>
      </c>
      <c r="J23" s="38"/>
      <c r="K23" s="17"/>
    </row>
    <row r="24" spans="1:11" ht="17.25" x14ac:dyDescent="0.3">
      <c r="A24" s="15"/>
      <c r="B24" s="18"/>
      <c r="C24" s="9"/>
      <c r="D24" s="9"/>
      <c r="E24" s="9"/>
      <c r="F24" s="9"/>
      <c r="G24" s="24"/>
      <c r="H24" s="49">
        <f>E17</f>
        <v>2800175.0524999998</v>
      </c>
      <c r="I24" s="43" t="s">
        <v>31</v>
      </c>
      <c r="J24" s="38"/>
      <c r="K24" s="17"/>
    </row>
    <row r="25" spans="1:11" ht="17.25" x14ac:dyDescent="0.3">
      <c r="A25" s="15" t="s">
        <v>23</v>
      </c>
      <c r="B25" s="18"/>
      <c r="C25" s="9"/>
      <c r="D25" s="9"/>
      <c r="E25" s="9"/>
      <c r="F25" s="16"/>
      <c r="G25" s="24"/>
      <c r="H25" s="49">
        <f>E16</f>
        <v>2916849.013020833</v>
      </c>
      <c r="I25" s="40" t="s">
        <v>24</v>
      </c>
      <c r="J25" s="38"/>
      <c r="K25" s="17"/>
    </row>
    <row r="26" spans="1:11" ht="17.25" x14ac:dyDescent="0.3">
      <c r="A26" s="15"/>
      <c r="B26" s="18"/>
      <c r="C26" s="9"/>
      <c r="D26" s="9"/>
      <c r="E26" s="9"/>
      <c r="F26" s="16"/>
      <c r="G26" s="39" t="s">
        <v>23</v>
      </c>
      <c r="H26" s="24"/>
      <c r="I26" s="38"/>
      <c r="J26" s="38"/>
      <c r="K26" s="17"/>
    </row>
    <row r="27" spans="1:11" ht="17.25" x14ac:dyDescent="0.3">
      <c r="A27" s="15"/>
      <c r="B27" s="18"/>
      <c r="C27" s="9"/>
      <c r="D27" s="9"/>
      <c r="E27" s="9"/>
      <c r="F27" s="16"/>
      <c r="G27" s="39"/>
      <c r="H27" s="24"/>
      <c r="I27" s="38"/>
      <c r="J27" s="38"/>
      <c r="K27" s="17"/>
    </row>
    <row r="28" spans="1:11" x14ac:dyDescent="0.25">
      <c r="A28" s="62"/>
      <c r="B28" s="63"/>
      <c r="C28" s="64"/>
      <c r="D28" s="65"/>
      <c r="E28" s="64"/>
      <c r="F28" s="64"/>
      <c r="G28" s="66"/>
      <c r="J28" s="63"/>
      <c r="K28" s="17"/>
    </row>
    <row r="29" spans="1:11" x14ac:dyDescent="0.25">
      <c r="A29" s="62"/>
      <c r="B29" s="63"/>
      <c r="C29" s="64"/>
      <c r="D29" s="66"/>
      <c r="E29" s="64"/>
      <c r="F29" s="64"/>
      <c r="G29" s="66"/>
      <c r="J29" s="67"/>
      <c r="K29" s="17"/>
    </row>
    <row r="30" spans="1:11" x14ac:dyDescent="0.25">
      <c r="A30" s="63"/>
      <c r="B30" s="67"/>
      <c r="D30" s="68"/>
      <c r="E30" s="64"/>
      <c r="F30" s="64"/>
      <c r="G30" s="66"/>
      <c r="J30" s="67"/>
      <c r="K30" s="17"/>
    </row>
    <row r="31" spans="1:11" x14ac:dyDescent="0.25">
      <c r="A31" s="69"/>
      <c r="B31" s="63"/>
      <c r="E31" s="64"/>
      <c r="F31" s="64"/>
      <c r="G31" s="66"/>
      <c r="J31" s="63"/>
      <c r="K31" s="17"/>
    </row>
    <row r="32" spans="1:11" x14ac:dyDescent="0.25">
      <c r="B32" s="63"/>
      <c r="C32" s="64"/>
      <c r="E32" s="64"/>
      <c r="F32" s="64"/>
      <c r="G32" s="66"/>
      <c r="J32" s="67"/>
      <c r="K32" s="17"/>
    </row>
    <row r="33" spans="1:11" x14ac:dyDescent="0.25">
      <c r="A33" s="67"/>
      <c r="C33" s="64"/>
      <c r="D33" s="66"/>
      <c r="E33" s="64"/>
      <c r="F33" s="64"/>
      <c r="G33" s="66"/>
      <c r="J33" s="67"/>
      <c r="K33" s="17"/>
    </row>
    <row r="34" spans="1:11" ht="17.25" x14ac:dyDescent="0.3">
      <c r="A34" s="15"/>
      <c r="B34" s="18"/>
      <c r="C34" s="9"/>
      <c r="D34" s="9"/>
      <c r="E34" s="9"/>
      <c r="F34" s="16"/>
      <c r="G34" s="20"/>
      <c r="H34" s="9"/>
      <c r="I34" s="11"/>
      <c r="J34" s="19"/>
      <c r="K34" s="17"/>
    </row>
    <row r="35" spans="1:11" ht="17.25" x14ac:dyDescent="0.3">
      <c r="A35" s="18"/>
      <c r="B35" s="18"/>
      <c r="C35" s="18"/>
      <c r="D35" s="9"/>
      <c r="E35" s="9"/>
      <c r="F35" s="16"/>
      <c r="G35" s="20"/>
      <c r="H35" s="21"/>
      <c r="I35" s="19"/>
      <c r="J35" s="19"/>
      <c r="K35" s="17"/>
    </row>
    <row r="36" spans="1:11" ht="17.25" x14ac:dyDescent="0.3">
      <c r="A36" s="15"/>
      <c r="B36" s="18"/>
      <c r="C36" s="9"/>
      <c r="D36" s="9"/>
      <c r="E36" s="9"/>
      <c r="F36" s="16"/>
      <c r="G36" s="20"/>
      <c r="H36" s="9"/>
      <c r="I36" s="19"/>
      <c r="J36" s="19"/>
      <c r="K36" s="17"/>
    </row>
    <row r="37" spans="1:11" ht="17.25" x14ac:dyDescent="0.3">
      <c r="A37" s="15"/>
      <c r="B37" s="18"/>
      <c r="C37" s="9"/>
      <c r="D37" s="9"/>
      <c r="E37" s="9"/>
      <c r="F37" s="16"/>
      <c r="G37" s="20"/>
      <c r="H37" s="9"/>
      <c r="I37" s="19"/>
      <c r="J37" s="19"/>
      <c r="K37" s="17"/>
    </row>
    <row r="38" spans="1:11" ht="17.25" x14ac:dyDescent="0.3">
      <c r="A38" s="15"/>
      <c r="B38" s="18"/>
      <c r="C38" s="9"/>
      <c r="D38" s="9"/>
      <c r="E38" s="9"/>
      <c r="F38" s="16"/>
      <c r="G38" s="20"/>
      <c r="H38" s="9"/>
      <c r="I38" s="19"/>
      <c r="J38" s="19"/>
      <c r="K38" s="17"/>
    </row>
    <row r="39" spans="1:11" ht="17.25" x14ac:dyDescent="0.3">
      <c r="A39" s="15"/>
      <c r="B39" s="18"/>
      <c r="C39" s="9"/>
      <c r="D39" s="9"/>
      <c r="E39" s="9"/>
      <c r="F39" s="16"/>
      <c r="G39" s="20"/>
      <c r="H39" s="9"/>
      <c r="I39" s="19"/>
      <c r="J39" s="19"/>
      <c r="K39" s="17"/>
    </row>
    <row r="40" spans="1:11" ht="17.25" x14ac:dyDescent="0.3">
      <c r="A40" s="15"/>
      <c r="B40" s="18"/>
      <c r="C40" s="9"/>
      <c r="D40" s="9"/>
      <c r="E40" s="9"/>
      <c r="F40" s="16"/>
      <c r="G40" s="20"/>
      <c r="H40" s="9"/>
      <c r="I40" s="19"/>
      <c r="J40" s="19"/>
      <c r="K40" s="17"/>
    </row>
    <row r="41" spans="1:11" ht="17.25" x14ac:dyDescent="0.3">
      <c r="A41" s="15"/>
      <c r="B41" s="18"/>
      <c r="C41" s="9"/>
      <c r="D41" s="9"/>
      <c r="E41" s="9"/>
      <c r="F41" s="16"/>
      <c r="G41" s="20"/>
      <c r="H41" s="9"/>
      <c r="I41" s="19"/>
      <c r="J41" s="19"/>
      <c r="K41" s="17"/>
    </row>
    <row r="42" spans="1:11" ht="17.25" x14ac:dyDescent="0.3">
      <c r="A42" s="15"/>
      <c r="B42" s="18"/>
      <c r="C42" s="9"/>
      <c r="D42" s="9"/>
      <c r="E42" s="9"/>
      <c r="F42" s="16"/>
      <c r="G42" s="20"/>
      <c r="H42" s="9"/>
      <c r="I42" s="19"/>
      <c r="J42" s="19"/>
      <c r="K42" s="17"/>
    </row>
    <row r="43" spans="1:11" ht="17.25" x14ac:dyDescent="0.3">
      <c r="A43" s="15"/>
      <c r="B43" s="18"/>
      <c r="C43" s="9"/>
      <c r="D43" s="9"/>
      <c r="E43" s="9"/>
      <c r="F43" s="16"/>
      <c r="G43" s="20"/>
      <c r="H43" s="9"/>
      <c r="I43" s="19"/>
      <c r="J43" s="19"/>
      <c r="K43" s="17"/>
    </row>
    <row r="44" spans="1:11" ht="17.25" x14ac:dyDescent="0.3">
      <c r="A44" s="15"/>
      <c r="B44" s="18"/>
      <c r="C44" s="9"/>
      <c r="D44" s="9"/>
      <c r="E44" s="9"/>
      <c r="F44" s="16"/>
      <c r="G44" s="20"/>
      <c r="H44" s="9"/>
      <c r="I44" s="19"/>
      <c r="J44" s="19"/>
      <c r="K44" s="17"/>
    </row>
    <row r="45" spans="1:11" ht="17.25" x14ac:dyDescent="0.3">
      <c r="A45" s="15"/>
      <c r="B45" s="18"/>
      <c r="C45" s="9"/>
      <c r="D45" s="9"/>
      <c r="E45" s="9"/>
      <c r="F45" s="16"/>
      <c r="G45" s="20"/>
      <c r="H45" s="9"/>
      <c r="I45" s="19"/>
      <c r="J45" s="19"/>
      <c r="K45" s="17"/>
    </row>
    <row r="46" spans="1:11" ht="17.25" x14ac:dyDescent="0.3">
      <c r="A46" s="15"/>
      <c r="B46" s="18"/>
      <c r="C46" s="9"/>
      <c r="D46" s="9"/>
      <c r="E46" s="9"/>
      <c r="F46" s="16"/>
      <c r="G46" s="20"/>
      <c r="H46" s="9"/>
      <c r="I46" s="19"/>
      <c r="J46" s="19"/>
      <c r="K46" s="17"/>
    </row>
    <row r="47" spans="1:11" ht="17.25" x14ac:dyDescent="0.3">
      <c r="A47" s="15"/>
      <c r="B47" s="18"/>
      <c r="C47" s="9"/>
      <c r="D47" s="9"/>
      <c r="E47" s="9"/>
      <c r="F47" s="16"/>
      <c r="G47" s="20"/>
      <c r="H47" s="9"/>
      <c r="I47" s="19"/>
      <c r="J47" s="19"/>
      <c r="K47" s="17"/>
    </row>
    <row r="48" spans="1:11" ht="17.25" x14ac:dyDescent="0.3">
      <c r="A48" s="15"/>
      <c r="B48" s="18"/>
      <c r="C48" s="9"/>
      <c r="D48" s="9"/>
      <c r="E48" s="9"/>
      <c r="F48" s="16"/>
      <c r="G48" s="20"/>
      <c r="H48" s="9"/>
      <c r="I48" s="19"/>
      <c r="J48" s="19"/>
      <c r="K48" s="17"/>
    </row>
    <row r="49" spans="1:11" ht="17.25" x14ac:dyDescent="0.3">
      <c r="A49" s="15"/>
      <c r="B49" s="18"/>
      <c r="C49" s="9"/>
      <c r="D49" s="9"/>
      <c r="E49" s="9"/>
      <c r="F49" s="16"/>
      <c r="G49" s="20"/>
      <c r="H49" s="9"/>
      <c r="I49" s="19"/>
      <c r="J49" s="19"/>
      <c r="K49" s="17"/>
    </row>
    <row r="50" spans="1:11" ht="17.25" x14ac:dyDescent="0.3">
      <c r="A50" s="15"/>
      <c r="B50" s="18"/>
      <c r="C50" s="9"/>
      <c r="D50" s="9"/>
      <c r="E50" s="9"/>
      <c r="F50" s="16"/>
      <c r="G50" s="20"/>
      <c r="H50" s="9"/>
      <c r="I50" s="19"/>
      <c r="J50" s="19"/>
      <c r="K50" s="17"/>
    </row>
    <row r="51" spans="1:11" ht="17.25" x14ac:dyDescent="0.3">
      <c r="A51" s="18"/>
      <c r="B51" s="18"/>
      <c r="C51" s="18"/>
      <c r="D51" s="18"/>
      <c r="E51" s="9"/>
      <c r="F51" s="18"/>
      <c r="G51" s="18"/>
      <c r="H51" s="9"/>
      <c r="I51" s="11"/>
      <c r="J51" s="19"/>
      <c r="K51" s="17"/>
    </row>
    <row r="52" spans="1:11" ht="17.25" x14ac:dyDescent="0.3">
      <c r="A52" s="18"/>
      <c r="B52" s="9"/>
      <c r="C52" s="18"/>
      <c r="D52" s="18"/>
      <c r="E52" s="9"/>
      <c r="F52" s="18"/>
      <c r="G52" s="18"/>
      <c r="H52" s="9"/>
      <c r="I52" s="11"/>
      <c r="J52" s="19"/>
      <c r="K52" s="17"/>
    </row>
    <row r="53" spans="1:11" ht="15.75" x14ac:dyDescent="0.25">
      <c r="A53" s="18"/>
      <c r="B53" s="9"/>
      <c r="C53" s="18"/>
      <c r="D53" s="18"/>
      <c r="E53" s="18"/>
      <c r="F53" s="18"/>
      <c r="G53" s="18"/>
      <c r="H53" s="18"/>
      <c r="I53" s="18"/>
      <c r="J53" s="18"/>
      <c r="K53" s="17"/>
    </row>
    <row r="54" spans="1:11" ht="17.25" x14ac:dyDescent="0.3">
      <c r="A54" s="18"/>
      <c r="B54" s="4"/>
      <c r="C54" s="18"/>
      <c r="D54" s="18"/>
      <c r="E54" s="9"/>
      <c r="F54" s="18"/>
      <c r="G54" s="18"/>
      <c r="H54" s="9"/>
      <c r="I54" s="11"/>
      <c r="J54" s="19"/>
      <c r="K54" s="17"/>
    </row>
    <row r="55" spans="1:11" ht="17.25" x14ac:dyDescent="0.3">
      <c r="A55" s="18"/>
      <c r="B55" s="9"/>
      <c r="C55" s="9"/>
      <c r="D55" s="9"/>
      <c r="E55" s="9"/>
      <c r="F55" s="22"/>
      <c r="G55" s="18"/>
      <c r="H55" s="9"/>
      <c r="I55" s="11"/>
      <c r="J55" s="19"/>
      <c r="K55" s="17"/>
    </row>
    <row r="56" spans="1:11" ht="17.25" x14ac:dyDescent="0.3">
      <c r="A56" s="18"/>
      <c r="B56" s="18"/>
      <c r="C56" s="9"/>
      <c r="D56" s="18"/>
      <c r="E56" s="9"/>
      <c r="F56" s="18"/>
      <c r="G56" s="18"/>
      <c r="H56" s="9"/>
      <c r="I56" s="11"/>
      <c r="J56" s="19"/>
      <c r="K56" s="17"/>
    </row>
    <row r="57" spans="1:11" ht="17.25" x14ac:dyDescent="0.3">
      <c r="A57" s="18"/>
      <c r="B57" s="18"/>
      <c r="C57" s="9"/>
      <c r="D57" s="18"/>
      <c r="E57" s="9"/>
      <c r="F57" s="18"/>
      <c r="G57" s="18"/>
      <c r="H57" s="9"/>
      <c r="I57" s="11"/>
      <c r="J57" s="19"/>
      <c r="K57" s="17"/>
    </row>
    <row r="58" spans="1:11" ht="17.25" x14ac:dyDescent="0.3">
      <c r="A58" s="18"/>
      <c r="B58" s="18"/>
      <c r="C58" s="9"/>
      <c r="D58" s="18"/>
      <c r="E58" s="9"/>
      <c r="F58" s="18"/>
      <c r="G58" s="18"/>
      <c r="H58" s="9"/>
      <c r="I58" s="11"/>
      <c r="J58" s="19"/>
      <c r="K58" s="17"/>
    </row>
    <row r="59" spans="1:11" ht="17.25" x14ac:dyDescent="0.3">
      <c r="A59" s="18"/>
      <c r="B59" s="18"/>
      <c r="C59" s="9"/>
      <c r="D59" s="18"/>
      <c r="E59" s="9"/>
      <c r="F59" s="18"/>
      <c r="G59" s="18"/>
      <c r="H59" s="9"/>
      <c r="I59" s="11"/>
      <c r="J59" s="19"/>
      <c r="K59" s="17"/>
    </row>
    <row r="60" spans="1:11" ht="17.25" x14ac:dyDescent="0.3">
      <c r="A60" s="18"/>
      <c r="B60" s="18"/>
      <c r="C60" s="9"/>
      <c r="D60" s="18"/>
      <c r="E60" s="9"/>
      <c r="F60" s="18"/>
      <c r="G60" s="18"/>
      <c r="H60" s="9"/>
      <c r="I60" s="11"/>
      <c r="J60" s="19"/>
      <c r="K60" s="17"/>
    </row>
    <row r="61" spans="1:11" ht="17.25" x14ac:dyDescent="0.3">
      <c r="A61" s="17"/>
      <c r="B61" s="18"/>
      <c r="C61" s="9"/>
      <c r="D61" s="9"/>
      <c r="E61" s="9"/>
      <c r="F61" s="23"/>
      <c r="G61" s="18"/>
      <c r="H61" s="9"/>
      <c r="I61" s="11"/>
      <c r="J61" s="19"/>
      <c r="K61" s="17"/>
    </row>
    <row r="62" spans="1:11" ht="17.25" x14ac:dyDescent="0.3">
      <c r="A62" s="17"/>
      <c r="B62" s="18"/>
      <c r="C62" s="9"/>
      <c r="D62" s="9"/>
      <c r="E62" s="9"/>
      <c r="F62" s="18"/>
      <c r="G62" s="18"/>
      <c r="H62" s="9"/>
      <c r="I62" s="11"/>
      <c r="J62" s="19"/>
      <c r="K62" s="17"/>
    </row>
    <row r="63" spans="1:11" ht="15.75" x14ac:dyDescent="0.25">
      <c r="A63" s="17"/>
      <c r="B63" s="9"/>
      <c r="C63" s="18"/>
      <c r="D63" s="18"/>
      <c r="E63" s="18"/>
      <c r="F63" s="18"/>
      <c r="G63" s="18"/>
      <c r="H63" s="18"/>
      <c r="I63" s="18"/>
      <c r="J63" s="18"/>
      <c r="K63" s="17"/>
    </row>
    <row r="64" spans="1:11" ht="15.75" x14ac:dyDescent="0.25">
      <c r="A64" s="17"/>
      <c r="B64" s="9"/>
      <c r="C64" s="18"/>
      <c r="D64" s="18"/>
      <c r="E64" s="18"/>
      <c r="F64" s="18"/>
      <c r="G64" s="18"/>
      <c r="H64" s="18"/>
      <c r="I64" s="18"/>
      <c r="J64" s="18"/>
      <c r="K64" s="17"/>
    </row>
    <row r="65" spans="1:11" ht="15.75" x14ac:dyDescent="0.25">
      <c r="A65" s="17"/>
      <c r="B65" s="86"/>
      <c r="C65" s="86"/>
      <c r="D65" s="18"/>
      <c r="E65" s="18"/>
      <c r="F65" s="87"/>
      <c r="G65" s="87"/>
      <c r="H65" s="87"/>
      <c r="I65" s="18"/>
      <c r="J65" s="18"/>
      <c r="K65" s="17"/>
    </row>
    <row r="66" spans="1:11" ht="15.75" x14ac:dyDescent="0.25">
      <c r="A66" s="17"/>
      <c r="B66" s="9"/>
      <c r="C66" s="18"/>
      <c r="D66" s="18"/>
      <c r="E66" s="18"/>
      <c r="F66" s="18"/>
      <c r="G66" s="18"/>
      <c r="H66" s="18"/>
      <c r="I66" s="18"/>
      <c r="J66" s="18"/>
      <c r="K66" s="17"/>
    </row>
    <row r="67" spans="1:11" ht="15.75" x14ac:dyDescent="0.25">
      <c r="A67" s="17"/>
      <c r="B67" s="9"/>
      <c r="C67" s="18"/>
      <c r="D67" s="18"/>
      <c r="E67" s="18"/>
      <c r="F67" s="18"/>
      <c r="G67" s="18"/>
      <c r="H67" s="18"/>
      <c r="I67" s="18"/>
      <c r="J67" s="18"/>
      <c r="K67" s="17"/>
    </row>
    <row r="68" spans="1:11" ht="15.75" x14ac:dyDescent="0.25">
      <c r="A68" s="17"/>
      <c r="B68" s="9"/>
      <c r="C68" s="18"/>
      <c r="D68" s="18"/>
      <c r="E68" s="18"/>
      <c r="F68" s="18"/>
      <c r="G68" s="18"/>
      <c r="H68" s="18"/>
      <c r="I68" s="18"/>
      <c r="J68" s="18"/>
      <c r="K68" s="17"/>
    </row>
    <row r="69" spans="1:11" ht="15.75" x14ac:dyDescent="0.25">
      <c r="A69" s="17"/>
      <c r="B69" s="9"/>
      <c r="C69" s="18"/>
      <c r="D69" s="18"/>
      <c r="E69" s="18"/>
      <c r="F69" s="18"/>
      <c r="G69" s="18"/>
      <c r="H69" s="18"/>
      <c r="I69" s="18"/>
      <c r="J69" s="18"/>
      <c r="K69" s="17"/>
    </row>
    <row r="70" spans="1:11" ht="15.75" x14ac:dyDescent="0.25">
      <c r="A70" s="17"/>
      <c r="B70" s="9"/>
      <c r="C70" s="18"/>
      <c r="D70" s="18"/>
      <c r="E70" s="18"/>
      <c r="F70" s="18"/>
      <c r="G70" s="18"/>
      <c r="H70" s="18"/>
      <c r="I70" s="18"/>
      <c r="J70" s="18"/>
      <c r="K70" s="17"/>
    </row>
    <row r="73" spans="1:11" x14ac:dyDescent="0.25">
      <c r="H73" s="10"/>
    </row>
  </sheetData>
  <mergeCells count="2">
    <mergeCell ref="B65:C65"/>
    <mergeCell ref="F65:H65"/>
  </mergeCells>
  <pageMargins left="3.1496062992125986" right="0.39370078740157483" top="1.1811023622047245" bottom="0.78740157480314965" header="0.31496062992125984" footer="0.31496062992125984"/>
  <pageSetup paperSize="5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4" workbookViewId="0">
      <selection activeCell="D12" sqref="D12"/>
    </sheetView>
  </sheetViews>
  <sheetFormatPr baseColWidth="10" defaultColWidth="11.42578125" defaultRowHeight="15" x14ac:dyDescent="0.25"/>
  <cols>
    <col min="1" max="1" width="9.42578125" customWidth="1"/>
    <col min="2" max="2" width="53" customWidth="1"/>
    <col min="3" max="3" width="12.7109375" customWidth="1"/>
    <col min="4" max="4" width="15" customWidth="1"/>
    <col min="5" max="5" width="12.28515625" customWidth="1"/>
    <col min="6" max="6" width="3.42578125" customWidth="1"/>
    <col min="7" max="7" width="12.42578125" customWidth="1"/>
    <col min="8" max="8" width="26" customWidth="1"/>
    <col min="9" max="9" width="19" customWidth="1"/>
    <col min="10" max="10" width="12.7109375" bestFit="1" customWidth="1"/>
  </cols>
  <sheetData>
    <row r="1" spans="1:12" ht="17.25" x14ac:dyDescent="0.3">
      <c r="B1" s="6" t="s">
        <v>41</v>
      </c>
      <c r="C1" s="6"/>
      <c r="D1" s="6"/>
      <c r="E1" s="6"/>
      <c r="F1" s="6"/>
      <c r="G1" s="6"/>
      <c r="H1" s="6"/>
    </row>
    <row r="2" spans="1:12" ht="17.25" x14ac:dyDescent="0.3">
      <c r="B2" s="6" t="s">
        <v>28</v>
      </c>
      <c r="C2" s="59"/>
      <c r="D2" s="6"/>
      <c r="E2" s="6"/>
      <c r="F2" s="6"/>
      <c r="G2" s="6"/>
      <c r="H2" s="6"/>
    </row>
    <row r="3" spans="1:12" ht="17.25" x14ac:dyDescent="0.3">
      <c r="B3" s="6" t="s">
        <v>0</v>
      </c>
      <c r="C3" s="6"/>
      <c r="D3" s="6"/>
      <c r="E3" s="6"/>
      <c r="F3" s="6"/>
      <c r="G3" s="6"/>
      <c r="H3" s="6"/>
    </row>
    <row r="4" spans="1:12" ht="17.25" x14ac:dyDescent="0.3">
      <c r="B4" s="6" t="s">
        <v>1</v>
      </c>
      <c r="C4" s="6"/>
      <c r="D4" s="13"/>
      <c r="E4" s="6"/>
      <c r="F4" s="6"/>
      <c r="G4" s="6"/>
      <c r="H4" s="6"/>
    </row>
    <row r="5" spans="1:12" ht="17.25" x14ac:dyDescent="0.3">
      <c r="B5" s="6" t="s">
        <v>3</v>
      </c>
      <c r="C5" s="6"/>
      <c r="D5" s="11" t="s">
        <v>33</v>
      </c>
      <c r="E5" s="6"/>
      <c r="F5" s="6"/>
      <c r="G5" s="6"/>
      <c r="H5" s="6"/>
    </row>
    <row r="6" spans="1:12" ht="15.75" x14ac:dyDescent="0.25">
      <c r="A6" s="3"/>
      <c r="B6" s="3" t="s">
        <v>4</v>
      </c>
      <c r="C6" s="3"/>
      <c r="D6" s="2" t="s">
        <v>29</v>
      </c>
      <c r="E6" s="3"/>
      <c r="F6" s="3"/>
      <c r="G6" s="3"/>
      <c r="H6" s="3"/>
    </row>
    <row r="7" spans="1:12" ht="15.75" x14ac:dyDescent="0.25">
      <c r="A7" s="3"/>
      <c r="B7" s="3" t="s">
        <v>7</v>
      </c>
      <c r="C7" s="3"/>
      <c r="D7" s="2" t="s">
        <v>34</v>
      </c>
      <c r="E7" s="3"/>
      <c r="F7" s="3"/>
      <c r="G7" s="2"/>
      <c r="H7" s="3"/>
      <c r="J7" s="1"/>
    </row>
    <row r="8" spans="1:12" ht="15.75" x14ac:dyDescent="0.25">
      <c r="A8" s="3"/>
      <c r="B8" s="3" t="s">
        <v>8</v>
      </c>
      <c r="C8" s="7" t="s">
        <v>9</v>
      </c>
      <c r="D8" s="14" t="s">
        <v>10</v>
      </c>
      <c r="E8" s="14" t="s">
        <v>11</v>
      </c>
      <c r="F8" s="14"/>
      <c r="G8" s="2"/>
      <c r="H8" s="3"/>
      <c r="J8" s="1"/>
    </row>
    <row r="9" spans="1:12" ht="15.75" x14ac:dyDescent="0.25">
      <c r="A9" s="3"/>
      <c r="C9" s="60">
        <v>360</v>
      </c>
      <c r="D9" s="61">
        <v>0</v>
      </c>
      <c r="E9" s="14">
        <v>0</v>
      </c>
      <c r="F9" s="14"/>
      <c r="G9" s="2"/>
      <c r="H9" s="3"/>
      <c r="J9" s="1">
        <v>2016</v>
      </c>
      <c r="K9">
        <v>12</v>
      </c>
      <c r="L9">
        <v>31</v>
      </c>
    </row>
    <row r="10" spans="1:12" ht="17.25" x14ac:dyDescent="0.3">
      <c r="A10" s="3"/>
      <c r="B10" s="3" t="s">
        <v>12</v>
      </c>
      <c r="C10" s="7">
        <f>E9*360+D9*30+C9</f>
        <v>360</v>
      </c>
      <c r="D10" s="7"/>
      <c r="E10" s="7"/>
      <c r="F10" s="7"/>
      <c r="G10" s="2"/>
      <c r="H10" s="2"/>
      <c r="I10" s="5"/>
      <c r="J10" s="5">
        <v>2016</v>
      </c>
      <c r="K10">
        <v>1</v>
      </c>
      <c r="L10">
        <v>1</v>
      </c>
    </row>
    <row r="11" spans="1:12" ht="17.25" x14ac:dyDescent="0.3">
      <c r="A11" s="3"/>
      <c r="B11" s="3" t="s">
        <v>2</v>
      </c>
      <c r="C11" s="2">
        <f>5161613*D11</f>
        <v>5600350.1049999995</v>
      </c>
      <c r="D11" s="85">
        <v>1.085</v>
      </c>
      <c r="E11" s="7"/>
      <c r="F11" s="7"/>
      <c r="G11" s="34"/>
      <c r="H11" s="34"/>
      <c r="I11" s="35"/>
      <c r="J11" s="35"/>
      <c r="K11">
        <v>11</v>
      </c>
      <c r="L11">
        <v>30</v>
      </c>
    </row>
    <row r="12" spans="1:12" ht="18" thickBot="1" x14ac:dyDescent="0.35">
      <c r="A12" s="3"/>
      <c r="B12" s="3"/>
      <c r="C12" s="2"/>
      <c r="D12" s="7"/>
      <c r="E12" s="7"/>
      <c r="F12" s="7"/>
      <c r="G12" s="34"/>
      <c r="H12" s="34"/>
      <c r="I12" s="35"/>
      <c r="J12" s="35"/>
    </row>
    <row r="13" spans="1:12" ht="17.25" x14ac:dyDescent="0.3">
      <c r="A13" s="25"/>
      <c r="B13" s="27"/>
      <c r="C13" s="41" t="s">
        <v>15</v>
      </c>
      <c r="D13" s="29"/>
      <c r="E13" s="29"/>
      <c r="F13" s="8"/>
      <c r="G13" s="34"/>
      <c r="H13" s="34"/>
      <c r="I13" s="35"/>
      <c r="J13" s="35"/>
    </row>
    <row r="14" spans="1:12" ht="18" thickBot="1" x14ac:dyDescent="0.35">
      <c r="A14" s="26" t="s">
        <v>13</v>
      </c>
      <c r="B14" s="28" t="s">
        <v>14</v>
      </c>
      <c r="C14" s="28" t="s">
        <v>21</v>
      </c>
      <c r="D14" s="28" t="s">
        <v>15</v>
      </c>
      <c r="E14" s="30" t="s">
        <v>16</v>
      </c>
      <c r="F14" s="12"/>
      <c r="G14" s="7" t="s">
        <v>17</v>
      </c>
      <c r="H14" s="34"/>
      <c r="I14" s="36"/>
      <c r="J14" s="36"/>
    </row>
    <row r="15" spans="1:12" ht="17.25" x14ac:dyDescent="0.3">
      <c r="A15" s="31"/>
      <c r="B15" s="81" t="s">
        <v>18</v>
      </c>
      <c r="C15" s="50">
        <f>D9*30+C9</f>
        <v>360</v>
      </c>
      <c r="D15" s="51">
        <v>25</v>
      </c>
      <c r="E15" s="52">
        <f>G15/30*25/360*C15</f>
        <v>4861415.0217013881</v>
      </c>
      <c r="F15" s="53"/>
      <c r="G15" s="54">
        <f>(C11+H24/12)</f>
        <v>5833698.026041666</v>
      </c>
      <c r="H15" s="24" t="s">
        <v>36</v>
      </c>
      <c r="I15" s="37"/>
      <c r="J15" s="37"/>
      <c r="K15" s="17"/>
    </row>
    <row r="16" spans="1:12" ht="17.25" x14ac:dyDescent="0.3">
      <c r="A16" s="32"/>
      <c r="B16" s="82" t="s">
        <v>5</v>
      </c>
      <c r="C16" s="55">
        <f>D9*30+C9</f>
        <v>360</v>
      </c>
      <c r="D16" s="56">
        <f>C16*15/360</f>
        <v>15</v>
      </c>
      <c r="E16" s="52">
        <f>G16/30*15/360*C16</f>
        <v>2916849.013020833</v>
      </c>
      <c r="F16" s="53"/>
      <c r="G16" s="54">
        <f>(C11+H24/12)</f>
        <v>5833698.026041666</v>
      </c>
      <c r="H16" s="24"/>
      <c r="I16" s="37"/>
      <c r="J16" s="37"/>
      <c r="K16" s="17"/>
    </row>
    <row r="17" spans="1:11" ht="17.25" x14ac:dyDescent="0.3">
      <c r="A17" s="32"/>
      <c r="B17" s="82" t="s">
        <v>25</v>
      </c>
      <c r="C17" s="55">
        <v>360</v>
      </c>
      <c r="D17" s="56">
        <f>C17*15/360</f>
        <v>15</v>
      </c>
      <c r="E17" s="52">
        <f>G17/30*15/360*C17</f>
        <v>2800175.0524999998</v>
      </c>
      <c r="F17" s="53"/>
      <c r="G17" s="54">
        <f>C11</f>
        <v>5600350.1049999995</v>
      </c>
      <c r="H17" s="24"/>
      <c r="I17" s="37"/>
      <c r="J17" s="37"/>
      <c r="K17" s="17"/>
    </row>
    <row r="18" spans="1:11" ht="17.25" x14ac:dyDescent="0.3">
      <c r="A18" s="32"/>
      <c r="B18" s="82" t="s">
        <v>20</v>
      </c>
      <c r="C18" s="55">
        <v>360</v>
      </c>
      <c r="D18" s="57">
        <f>C18</f>
        <v>360</v>
      </c>
      <c r="E18" s="52">
        <f>G18/360*C18</f>
        <v>6583166.1752206301</v>
      </c>
      <c r="F18" s="53"/>
      <c r="G18" s="54">
        <f>C11+H23/12+H24/12+H25/12</f>
        <v>6583166.1752206301</v>
      </c>
      <c r="H18" s="24"/>
      <c r="I18" s="42"/>
      <c r="J18" s="37"/>
      <c r="K18" s="17"/>
    </row>
    <row r="19" spans="1:11" ht="17.25" x14ac:dyDescent="0.3">
      <c r="A19" s="33"/>
      <c r="B19" s="82" t="s">
        <v>6</v>
      </c>
      <c r="C19" s="55">
        <v>360</v>
      </c>
      <c r="D19" s="57">
        <f>C19</f>
        <v>360</v>
      </c>
      <c r="E19" s="52">
        <f>G19*C19*0.12/360</f>
        <v>789979.94102647551</v>
      </c>
      <c r="F19" s="53"/>
      <c r="G19" s="54">
        <f>E18</f>
        <v>6583166.1752206301</v>
      </c>
      <c r="H19" s="24"/>
      <c r="I19" s="37"/>
      <c r="J19" s="37"/>
      <c r="K19" s="17"/>
    </row>
    <row r="20" spans="1:11" ht="17.25" hidden="1" x14ac:dyDescent="0.3">
      <c r="A20" s="33"/>
      <c r="B20" s="47" t="s">
        <v>26</v>
      </c>
      <c r="C20" s="47"/>
      <c r="D20" s="44">
        <f>C20*20/360</f>
        <v>0</v>
      </c>
      <c r="E20" s="52">
        <f>G20/30*C20</f>
        <v>0</v>
      </c>
      <c r="F20" s="45"/>
      <c r="G20" s="46"/>
      <c r="H20" s="24"/>
      <c r="I20" s="37"/>
      <c r="J20" s="37"/>
      <c r="K20" s="17"/>
    </row>
    <row r="21" spans="1:11" ht="17.25" x14ac:dyDescent="0.3">
      <c r="A21" s="70"/>
      <c r="B21" s="84" t="s">
        <v>19</v>
      </c>
      <c r="C21" s="71">
        <v>360</v>
      </c>
      <c r="D21" s="72">
        <f>C21*2/360</f>
        <v>2</v>
      </c>
      <c r="E21" s="73">
        <f>G21/360*C21</f>
        <v>373356.67366666661</v>
      </c>
      <c r="F21" s="58"/>
      <c r="G21" s="54">
        <f>C11/30*2</f>
        <v>373356.67366666661</v>
      </c>
      <c r="H21" s="49"/>
      <c r="I21" s="40"/>
      <c r="J21" s="38"/>
      <c r="K21" s="17"/>
    </row>
    <row r="22" spans="1:11" ht="17.25" x14ac:dyDescent="0.3">
      <c r="A22" s="76"/>
      <c r="B22" s="83" t="s">
        <v>30</v>
      </c>
      <c r="C22" s="77">
        <v>360</v>
      </c>
      <c r="D22" s="57">
        <v>360</v>
      </c>
      <c r="E22" s="78">
        <f>G22*C22/360</f>
        <v>6076768.7771267351</v>
      </c>
      <c r="F22" s="79"/>
      <c r="G22" s="77">
        <f>C11+H24/12+H25/12</f>
        <v>6076768.7771267351</v>
      </c>
      <c r="H22" s="80" t="s">
        <v>35</v>
      </c>
      <c r="I22" s="40"/>
      <c r="J22" s="38"/>
      <c r="K22" s="17"/>
    </row>
    <row r="23" spans="1:11" ht="17.25" x14ac:dyDescent="0.3">
      <c r="A23" s="15"/>
      <c r="B23" s="48"/>
      <c r="C23" s="45"/>
      <c r="D23" s="74" t="s">
        <v>27</v>
      </c>
      <c r="E23" s="75">
        <f>SUM(E15:E22)</f>
        <v>24401710.654262729</v>
      </c>
      <c r="F23" s="45"/>
      <c r="G23" s="46"/>
      <c r="H23" s="49">
        <f>E22</f>
        <v>6076768.7771267351</v>
      </c>
      <c r="I23" s="43" t="s">
        <v>22</v>
      </c>
      <c r="J23" s="38"/>
      <c r="K23" s="17"/>
    </row>
    <row r="24" spans="1:11" ht="17.25" x14ac:dyDescent="0.3">
      <c r="A24" s="15"/>
      <c r="B24" s="18"/>
      <c r="C24" s="9"/>
      <c r="D24" s="9"/>
      <c r="E24" s="9"/>
      <c r="F24" s="9"/>
      <c r="G24" s="24"/>
      <c r="H24" s="49">
        <f>E17</f>
        <v>2800175.0524999998</v>
      </c>
      <c r="I24" s="43" t="s">
        <v>31</v>
      </c>
      <c r="J24" s="38"/>
      <c r="K24" s="17"/>
    </row>
    <row r="25" spans="1:11" ht="17.25" x14ac:dyDescent="0.3">
      <c r="A25" s="15" t="s">
        <v>23</v>
      </c>
      <c r="B25" s="18"/>
      <c r="C25" s="9"/>
      <c r="D25" s="9"/>
      <c r="E25" s="9"/>
      <c r="F25" s="16"/>
      <c r="G25" s="24"/>
      <c r="H25" s="49">
        <f>E16</f>
        <v>2916849.013020833</v>
      </c>
      <c r="I25" s="40" t="s">
        <v>24</v>
      </c>
      <c r="J25" s="38"/>
      <c r="K25" s="17"/>
    </row>
    <row r="26" spans="1:11" ht="17.25" x14ac:dyDescent="0.3">
      <c r="A26" s="15"/>
      <c r="B26" s="18"/>
      <c r="C26" s="9"/>
      <c r="D26" s="9"/>
      <c r="E26" s="9"/>
      <c r="F26" s="16"/>
      <c r="G26" s="39" t="s">
        <v>23</v>
      </c>
      <c r="H26" s="24"/>
      <c r="I26" s="38"/>
      <c r="J26" s="38"/>
      <c r="K26" s="17"/>
    </row>
    <row r="27" spans="1:11" ht="17.25" x14ac:dyDescent="0.3">
      <c r="A27" s="15"/>
      <c r="B27" s="18"/>
      <c r="C27" s="9"/>
      <c r="D27" s="9"/>
      <c r="E27" s="9"/>
      <c r="F27" s="16"/>
      <c r="G27" s="39"/>
      <c r="H27" s="24"/>
      <c r="I27" s="38"/>
      <c r="J27" s="38"/>
      <c r="K27" s="17"/>
    </row>
    <row r="28" spans="1:11" x14ac:dyDescent="0.25">
      <c r="A28" s="62"/>
      <c r="B28" s="63"/>
      <c r="C28" s="64"/>
      <c r="D28" s="65"/>
      <c r="E28" s="64"/>
      <c r="F28" s="64"/>
      <c r="G28" s="66"/>
      <c r="J28" s="63"/>
      <c r="K28" s="17"/>
    </row>
    <row r="29" spans="1:11" x14ac:dyDescent="0.25">
      <c r="A29" s="62"/>
      <c r="B29" s="63"/>
      <c r="C29" s="64"/>
      <c r="D29" s="66"/>
      <c r="E29" s="64"/>
      <c r="F29" s="64"/>
      <c r="G29" s="66"/>
      <c r="J29" s="67"/>
      <c r="K29" s="17"/>
    </row>
    <row r="30" spans="1:11" x14ac:dyDescent="0.25">
      <c r="A30" s="63"/>
      <c r="B30" s="67"/>
      <c r="D30" s="68"/>
      <c r="E30" s="64"/>
      <c r="F30" s="64"/>
      <c r="G30" s="66"/>
      <c r="J30" s="67"/>
      <c r="K30" s="17"/>
    </row>
    <row r="31" spans="1:11" x14ac:dyDescent="0.25">
      <c r="A31" s="69"/>
      <c r="B31" s="63"/>
      <c r="E31" s="64"/>
      <c r="F31" s="64"/>
      <c r="G31" s="66"/>
      <c r="J31" s="63"/>
      <c r="K31" s="17"/>
    </row>
    <row r="32" spans="1:11" x14ac:dyDescent="0.25">
      <c r="B32" s="63"/>
      <c r="C32" s="64"/>
      <c r="E32" s="64"/>
      <c r="F32" s="64"/>
      <c r="G32" s="66"/>
      <c r="J32" s="67"/>
      <c r="K32" s="17"/>
    </row>
    <row r="33" spans="1:11" x14ac:dyDescent="0.25">
      <c r="A33" s="67"/>
      <c r="C33" s="64"/>
      <c r="D33" s="66"/>
      <c r="E33" s="64"/>
      <c r="F33" s="64"/>
      <c r="G33" s="66"/>
      <c r="J33" s="67"/>
      <c r="K33" s="17"/>
    </row>
    <row r="34" spans="1:11" ht="17.25" x14ac:dyDescent="0.3">
      <c r="A34" s="15"/>
      <c r="B34" s="18"/>
      <c r="C34" s="9"/>
      <c r="D34" s="9"/>
      <c r="E34" s="9"/>
      <c r="F34" s="16"/>
      <c r="G34" s="20"/>
      <c r="H34" s="9"/>
      <c r="I34" s="11"/>
      <c r="J34" s="19"/>
      <c r="K34" s="17"/>
    </row>
    <row r="35" spans="1:11" ht="17.25" x14ac:dyDescent="0.3">
      <c r="A35" s="18"/>
      <c r="B35" s="18"/>
      <c r="C35" s="18"/>
      <c r="D35" s="9"/>
      <c r="E35" s="9"/>
      <c r="F35" s="16"/>
      <c r="G35" s="20"/>
      <c r="H35" s="21"/>
      <c r="I35" s="19"/>
      <c r="J35" s="19"/>
      <c r="K35" s="17"/>
    </row>
    <row r="36" spans="1:11" ht="17.25" x14ac:dyDescent="0.3">
      <c r="A36" s="15"/>
      <c r="B36" s="18"/>
      <c r="C36" s="9"/>
      <c r="D36" s="9"/>
      <c r="E36" s="9"/>
      <c r="F36" s="16"/>
      <c r="G36" s="20"/>
      <c r="H36" s="9"/>
      <c r="I36" s="19"/>
      <c r="J36" s="19"/>
      <c r="K36" s="17"/>
    </row>
    <row r="37" spans="1:11" ht="17.25" x14ac:dyDescent="0.3">
      <c r="A37" s="15"/>
      <c r="B37" s="18"/>
      <c r="C37" s="9"/>
      <c r="D37" s="9"/>
      <c r="E37" s="9"/>
      <c r="F37" s="16"/>
      <c r="G37" s="20"/>
      <c r="H37" s="9"/>
      <c r="I37" s="19"/>
      <c r="J37" s="19"/>
      <c r="K37" s="17"/>
    </row>
    <row r="38" spans="1:11" ht="17.25" x14ac:dyDescent="0.3">
      <c r="A38" s="15"/>
      <c r="B38" s="18"/>
      <c r="C38" s="9"/>
      <c r="D38" s="9"/>
      <c r="E38" s="9"/>
      <c r="F38" s="16"/>
      <c r="G38" s="20"/>
      <c r="H38" s="9"/>
      <c r="I38" s="19"/>
      <c r="J38" s="19"/>
      <c r="K38" s="17"/>
    </row>
    <row r="39" spans="1:11" ht="17.25" x14ac:dyDescent="0.3">
      <c r="A39" s="15"/>
      <c r="B39" s="18"/>
      <c r="C39" s="9"/>
      <c r="D39" s="9"/>
      <c r="E39" s="9"/>
      <c r="F39" s="16"/>
      <c r="G39" s="20"/>
      <c r="H39" s="9"/>
      <c r="I39" s="19"/>
      <c r="J39" s="19"/>
      <c r="K39" s="17"/>
    </row>
    <row r="40" spans="1:11" ht="17.25" x14ac:dyDescent="0.3">
      <c r="A40" s="15"/>
      <c r="B40" s="18"/>
      <c r="C40" s="9"/>
      <c r="D40" s="9"/>
      <c r="E40" s="9"/>
      <c r="F40" s="16"/>
      <c r="G40" s="20"/>
      <c r="H40" s="9"/>
      <c r="I40" s="19"/>
      <c r="J40" s="19"/>
      <c r="K40" s="17"/>
    </row>
    <row r="41" spans="1:11" ht="17.25" x14ac:dyDescent="0.3">
      <c r="A41" s="15"/>
      <c r="B41" s="18"/>
      <c r="C41" s="9"/>
      <c r="D41" s="9"/>
      <c r="E41" s="9"/>
      <c r="F41" s="16"/>
      <c r="G41" s="20"/>
      <c r="H41" s="9"/>
      <c r="I41" s="19"/>
      <c r="J41" s="19"/>
      <c r="K41" s="17"/>
    </row>
    <row r="42" spans="1:11" ht="17.25" x14ac:dyDescent="0.3">
      <c r="A42" s="15"/>
      <c r="B42" s="18"/>
      <c r="C42" s="9"/>
      <c r="D42" s="9"/>
      <c r="E42" s="9"/>
      <c r="F42" s="16"/>
      <c r="G42" s="20"/>
      <c r="H42" s="9"/>
      <c r="I42" s="19"/>
      <c r="J42" s="19"/>
      <c r="K42" s="17"/>
    </row>
    <row r="43" spans="1:11" ht="17.25" x14ac:dyDescent="0.3">
      <c r="A43" s="15"/>
      <c r="B43" s="18"/>
      <c r="C43" s="9"/>
      <c r="D43" s="9"/>
      <c r="E43" s="9"/>
      <c r="F43" s="16"/>
      <c r="G43" s="20"/>
      <c r="H43" s="9"/>
      <c r="I43" s="19"/>
      <c r="J43" s="19"/>
      <c r="K43" s="17"/>
    </row>
    <row r="44" spans="1:11" ht="17.25" x14ac:dyDescent="0.3">
      <c r="A44" s="15"/>
      <c r="B44" s="18"/>
      <c r="C44" s="9"/>
      <c r="D44" s="9"/>
      <c r="E44" s="9"/>
      <c r="F44" s="16"/>
      <c r="G44" s="20"/>
      <c r="H44" s="9"/>
      <c r="I44" s="19"/>
      <c r="J44" s="19"/>
      <c r="K44" s="17"/>
    </row>
    <row r="45" spans="1:11" ht="17.25" x14ac:dyDescent="0.3">
      <c r="A45" s="15"/>
      <c r="B45" s="18"/>
      <c r="C45" s="9"/>
      <c r="D45" s="9"/>
      <c r="E45" s="9"/>
      <c r="F45" s="16"/>
      <c r="G45" s="20"/>
      <c r="H45" s="9"/>
      <c r="I45" s="19"/>
      <c r="J45" s="19"/>
      <c r="K45" s="17"/>
    </row>
    <row r="46" spans="1:11" ht="17.25" x14ac:dyDescent="0.3">
      <c r="A46" s="15"/>
      <c r="B46" s="18"/>
      <c r="C46" s="9"/>
      <c r="D46" s="9"/>
      <c r="E46" s="9"/>
      <c r="F46" s="16"/>
      <c r="G46" s="20"/>
      <c r="H46" s="9"/>
      <c r="I46" s="19"/>
      <c r="J46" s="19"/>
      <c r="K46" s="17"/>
    </row>
    <row r="47" spans="1:11" ht="17.25" x14ac:dyDescent="0.3">
      <c r="A47" s="15"/>
      <c r="B47" s="18"/>
      <c r="C47" s="9"/>
      <c r="D47" s="9"/>
      <c r="E47" s="9"/>
      <c r="F47" s="16"/>
      <c r="G47" s="20"/>
      <c r="H47" s="9"/>
      <c r="I47" s="19"/>
      <c r="J47" s="19"/>
      <c r="K47" s="17"/>
    </row>
    <row r="48" spans="1:11" ht="17.25" x14ac:dyDescent="0.3">
      <c r="A48" s="15"/>
      <c r="B48" s="18"/>
      <c r="C48" s="9"/>
      <c r="D48" s="9"/>
      <c r="E48" s="9"/>
      <c r="F48" s="16"/>
      <c r="G48" s="20"/>
      <c r="H48" s="9"/>
      <c r="I48" s="19"/>
      <c r="J48" s="19"/>
      <c r="K48" s="17"/>
    </row>
    <row r="49" spans="1:11" ht="17.25" x14ac:dyDescent="0.3">
      <c r="A49" s="15"/>
      <c r="B49" s="18"/>
      <c r="C49" s="9"/>
      <c r="D49" s="9"/>
      <c r="E49" s="9"/>
      <c r="F49" s="16"/>
      <c r="G49" s="20"/>
      <c r="H49" s="9"/>
      <c r="I49" s="19"/>
      <c r="J49" s="19"/>
      <c r="K49" s="17"/>
    </row>
    <row r="50" spans="1:11" ht="17.25" x14ac:dyDescent="0.3">
      <c r="A50" s="15"/>
      <c r="B50" s="18"/>
      <c r="C50" s="9"/>
      <c r="D50" s="9"/>
      <c r="E50" s="9"/>
      <c r="F50" s="16"/>
      <c r="G50" s="20"/>
      <c r="H50" s="9"/>
      <c r="I50" s="19"/>
      <c r="J50" s="19"/>
      <c r="K50" s="17"/>
    </row>
    <row r="51" spans="1:11" ht="17.25" x14ac:dyDescent="0.3">
      <c r="A51" s="18"/>
      <c r="B51" s="18"/>
      <c r="C51" s="18"/>
      <c r="D51" s="18"/>
      <c r="E51" s="9"/>
      <c r="F51" s="18"/>
      <c r="G51" s="18"/>
      <c r="H51" s="9"/>
      <c r="I51" s="11"/>
      <c r="J51" s="19"/>
      <c r="K51" s="17"/>
    </row>
    <row r="52" spans="1:11" ht="17.25" x14ac:dyDescent="0.3">
      <c r="A52" s="18"/>
      <c r="B52" s="9"/>
      <c r="C52" s="18"/>
      <c r="D52" s="18"/>
      <c r="E52" s="9"/>
      <c r="F52" s="18"/>
      <c r="G52" s="18"/>
      <c r="H52" s="9"/>
      <c r="I52" s="11"/>
      <c r="J52" s="19"/>
      <c r="K52" s="17"/>
    </row>
    <row r="53" spans="1:11" ht="15.75" x14ac:dyDescent="0.25">
      <c r="A53" s="18"/>
      <c r="B53" s="9"/>
      <c r="C53" s="18"/>
      <c r="D53" s="18"/>
      <c r="E53" s="18"/>
      <c r="F53" s="18"/>
      <c r="G53" s="18"/>
      <c r="H53" s="18"/>
      <c r="I53" s="18"/>
      <c r="J53" s="18"/>
      <c r="K53" s="17"/>
    </row>
    <row r="54" spans="1:11" ht="17.25" x14ac:dyDescent="0.3">
      <c r="A54" s="18"/>
      <c r="B54" s="4"/>
      <c r="C54" s="18"/>
      <c r="D54" s="18"/>
      <c r="E54" s="9"/>
      <c r="F54" s="18"/>
      <c r="G54" s="18"/>
      <c r="H54" s="9"/>
      <c r="I54" s="11"/>
      <c r="J54" s="19"/>
      <c r="K54" s="17"/>
    </row>
    <row r="55" spans="1:11" ht="17.25" x14ac:dyDescent="0.3">
      <c r="A55" s="18"/>
      <c r="B55" s="9"/>
      <c r="C55" s="9"/>
      <c r="D55" s="9"/>
      <c r="E55" s="9"/>
      <c r="F55" s="22"/>
      <c r="G55" s="18"/>
      <c r="H55" s="9"/>
      <c r="I55" s="11"/>
      <c r="J55" s="19"/>
      <c r="K55" s="17"/>
    </row>
    <row r="56" spans="1:11" ht="17.25" x14ac:dyDescent="0.3">
      <c r="A56" s="18"/>
      <c r="B56" s="18"/>
      <c r="C56" s="9"/>
      <c r="D56" s="18"/>
      <c r="E56" s="9"/>
      <c r="F56" s="18"/>
      <c r="G56" s="18"/>
      <c r="H56" s="9"/>
      <c r="I56" s="11"/>
      <c r="J56" s="19"/>
      <c r="K56" s="17"/>
    </row>
    <row r="57" spans="1:11" ht="17.25" x14ac:dyDescent="0.3">
      <c r="A57" s="18"/>
      <c r="B57" s="18"/>
      <c r="C57" s="9"/>
      <c r="D57" s="18"/>
      <c r="E57" s="9"/>
      <c r="F57" s="18"/>
      <c r="G57" s="18"/>
      <c r="H57" s="9"/>
      <c r="I57" s="11"/>
      <c r="J57" s="19"/>
      <c r="K57" s="17"/>
    </row>
    <row r="58" spans="1:11" ht="17.25" x14ac:dyDescent="0.3">
      <c r="A58" s="18"/>
      <c r="B58" s="18"/>
      <c r="C58" s="9"/>
      <c r="D58" s="18"/>
      <c r="E58" s="9"/>
      <c r="F58" s="18"/>
      <c r="G58" s="18"/>
      <c r="H58" s="9"/>
      <c r="I58" s="11"/>
      <c r="J58" s="19"/>
      <c r="K58" s="17"/>
    </row>
    <row r="59" spans="1:11" ht="17.25" x14ac:dyDescent="0.3">
      <c r="A59" s="18"/>
      <c r="B59" s="18"/>
      <c r="C59" s="9"/>
      <c r="D59" s="18"/>
      <c r="E59" s="9"/>
      <c r="F59" s="18"/>
      <c r="G59" s="18"/>
      <c r="H59" s="9"/>
      <c r="I59" s="11"/>
      <c r="J59" s="19"/>
      <c r="K59" s="17"/>
    </row>
    <row r="60" spans="1:11" ht="17.25" x14ac:dyDescent="0.3">
      <c r="A60" s="18"/>
      <c r="B60" s="18"/>
      <c r="C60" s="9"/>
      <c r="D60" s="18"/>
      <c r="E60" s="9"/>
      <c r="F60" s="18"/>
      <c r="G60" s="18"/>
      <c r="H60" s="9"/>
      <c r="I60" s="11"/>
      <c r="J60" s="19"/>
      <c r="K60" s="17"/>
    </row>
    <row r="61" spans="1:11" ht="17.25" x14ac:dyDescent="0.3">
      <c r="A61" s="17"/>
      <c r="B61" s="18"/>
      <c r="C61" s="9"/>
      <c r="D61" s="9"/>
      <c r="E61" s="9"/>
      <c r="F61" s="23"/>
      <c r="G61" s="18"/>
      <c r="H61" s="9"/>
      <c r="I61" s="11"/>
      <c r="J61" s="19"/>
      <c r="K61" s="17"/>
    </row>
    <row r="62" spans="1:11" ht="17.25" x14ac:dyDescent="0.3">
      <c r="A62" s="17"/>
      <c r="B62" s="18"/>
      <c r="C62" s="9"/>
      <c r="D62" s="9"/>
      <c r="E62" s="9"/>
      <c r="F62" s="18"/>
      <c r="G62" s="18"/>
      <c r="H62" s="9"/>
      <c r="I62" s="11"/>
      <c r="J62" s="19"/>
      <c r="K62" s="17"/>
    </row>
    <row r="63" spans="1:11" ht="15.75" x14ac:dyDescent="0.25">
      <c r="A63" s="17"/>
      <c r="B63" s="9"/>
      <c r="C63" s="18"/>
      <c r="D63" s="18"/>
      <c r="E63" s="18"/>
      <c r="F63" s="18"/>
      <c r="G63" s="18"/>
      <c r="H63" s="18"/>
      <c r="I63" s="18"/>
      <c r="J63" s="18"/>
      <c r="K63" s="17"/>
    </row>
    <row r="64" spans="1:11" ht="15.75" x14ac:dyDescent="0.25">
      <c r="A64" s="17"/>
      <c r="B64" s="9"/>
      <c r="C64" s="18"/>
      <c r="D64" s="18"/>
      <c r="E64" s="18"/>
      <c r="F64" s="18"/>
      <c r="G64" s="18"/>
      <c r="H64" s="18"/>
      <c r="I64" s="18"/>
      <c r="J64" s="18"/>
      <c r="K64" s="17"/>
    </row>
    <row r="65" spans="1:11" ht="15.75" x14ac:dyDescent="0.25">
      <c r="A65" s="17"/>
      <c r="B65" s="86"/>
      <c r="C65" s="86"/>
      <c r="D65" s="18"/>
      <c r="E65" s="18"/>
      <c r="F65" s="87"/>
      <c r="G65" s="87"/>
      <c r="H65" s="87"/>
      <c r="I65" s="18"/>
      <c r="J65" s="18"/>
      <c r="K65" s="17"/>
    </row>
    <row r="66" spans="1:11" ht="15.75" x14ac:dyDescent="0.25">
      <c r="A66" s="17"/>
      <c r="B66" s="9"/>
      <c r="C66" s="18"/>
      <c r="D66" s="18"/>
      <c r="E66" s="18"/>
      <c r="F66" s="18"/>
      <c r="G66" s="18"/>
      <c r="H66" s="18"/>
      <c r="I66" s="18"/>
      <c r="J66" s="18"/>
      <c r="K66" s="17"/>
    </row>
    <row r="67" spans="1:11" ht="15.75" x14ac:dyDescent="0.25">
      <c r="A67" s="17"/>
      <c r="B67" s="9"/>
      <c r="C67" s="18"/>
      <c r="D67" s="18"/>
      <c r="E67" s="18"/>
      <c r="F67" s="18"/>
      <c r="G67" s="18"/>
      <c r="H67" s="18"/>
      <c r="I67" s="18"/>
      <c r="J67" s="18"/>
      <c r="K67" s="17"/>
    </row>
    <row r="68" spans="1:11" ht="15.75" x14ac:dyDescent="0.25">
      <c r="A68" s="17"/>
      <c r="B68" s="9"/>
      <c r="C68" s="18"/>
      <c r="D68" s="18"/>
      <c r="E68" s="18"/>
      <c r="F68" s="18"/>
      <c r="G68" s="18"/>
      <c r="H68" s="18"/>
      <c r="I68" s="18"/>
      <c r="J68" s="18"/>
      <c r="K68" s="17"/>
    </row>
    <row r="69" spans="1:11" ht="15.75" x14ac:dyDescent="0.25">
      <c r="A69" s="17"/>
      <c r="B69" s="9"/>
      <c r="C69" s="18"/>
      <c r="D69" s="18"/>
      <c r="E69" s="18"/>
      <c r="F69" s="18"/>
      <c r="G69" s="18"/>
      <c r="H69" s="18"/>
      <c r="I69" s="18"/>
      <c r="J69" s="18"/>
      <c r="K69" s="17"/>
    </row>
    <row r="70" spans="1:11" ht="15.75" x14ac:dyDescent="0.25">
      <c r="A70" s="17"/>
      <c r="B70" s="9"/>
      <c r="C70" s="18"/>
      <c r="D70" s="18"/>
      <c r="E70" s="18"/>
      <c r="F70" s="18"/>
      <c r="G70" s="18"/>
      <c r="H70" s="18"/>
      <c r="I70" s="18"/>
      <c r="J70" s="18"/>
      <c r="K70" s="17"/>
    </row>
    <row r="73" spans="1:11" x14ac:dyDescent="0.25">
      <c r="H73" s="10"/>
    </row>
  </sheetData>
  <mergeCells count="2">
    <mergeCell ref="B65:C65"/>
    <mergeCell ref="F65:H65"/>
  </mergeCells>
  <pageMargins left="3.1496062992125986" right="0.39370078740157483" top="1.1811023622047245" bottom="0.78740157480314965" header="0.31496062992125984" footer="0.31496062992125984"/>
  <pageSetup paperSize="5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4" workbookViewId="0">
      <selection activeCell="D12" sqref="D12"/>
    </sheetView>
  </sheetViews>
  <sheetFormatPr baseColWidth="10" defaultColWidth="11.42578125" defaultRowHeight="15" x14ac:dyDescent="0.25"/>
  <cols>
    <col min="1" max="1" width="9.42578125" customWidth="1"/>
    <col min="2" max="2" width="56.85546875" customWidth="1"/>
    <col min="3" max="3" width="12.7109375" customWidth="1"/>
    <col min="4" max="4" width="15" customWidth="1"/>
    <col min="5" max="5" width="12.28515625" customWidth="1"/>
    <col min="6" max="6" width="3.42578125" customWidth="1"/>
    <col min="7" max="7" width="12.42578125" customWidth="1"/>
    <col min="8" max="8" width="26" customWidth="1"/>
    <col min="9" max="9" width="19" customWidth="1"/>
    <col min="10" max="10" width="12.7109375" bestFit="1" customWidth="1"/>
  </cols>
  <sheetData>
    <row r="1" spans="1:12" ht="17.25" x14ac:dyDescent="0.3">
      <c r="B1" s="6" t="s">
        <v>41</v>
      </c>
      <c r="C1" s="6"/>
      <c r="D1" s="6"/>
      <c r="E1" s="6"/>
      <c r="F1" s="6"/>
      <c r="G1" s="6"/>
      <c r="H1" s="6"/>
    </row>
    <row r="2" spans="1:12" ht="17.25" x14ac:dyDescent="0.3">
      <c r="B2" s="6" t="s">
        <v>28</v>
      </c>
      <c r="C2" s="59"/>
      <c r="D2" s="6"/>
      <c r="E2" s="6"/>
      <c r="F2" s="6"/>
      <c r="G2" s="6"/>
      <c r="H2" s="6"/>
    </row>
    <row r="3" spans="1:12" ht="17.25" x14ac:dyDescent="0.3">
      <c r="B3" s="6" t="s">
        <v>0</v>
      </c>
      <c r="C3" s="6"/>
      <c r="D3" s="6"/>
      <c r="E3" s="6"/>
      <c r="F3" s="6"/>
      <c r="G3" s="6"/>
      <c r="H3" s="6"/>
    </row>
    <row r="4" spans="1:12" ht="17.25" x14ac:dyDescent="0.3">
      <c r="B4" s="6" t="s">
        <v>1</v>
      </c>
      <c r="C4" s="6"/>
      <c r="D4" s="13"/>
      <c r="E4" s="6"/>
      <c r="F4" s="6"/>
      <c r="G4" s="6"/>
      <c r="H4" s="6"/>
    </row>
    <row r="5" spans="1:12" ht="17.25" x14ac:dyDescent="0.3">
      <c r="B5" s="6" t="s">
        <v>3</v>
      </c>
      <c r="C5" s="6"/>
      <c r="D5" s="11" t="s">
        <v>33</v>
      </c>
      <c r="E5" s="6"/>
      <c r="F5" s="6"/>
      <c r="G5" s="6"/>
      <c r="H5" s="6"/>
    </row>
    <row r="6" spans="1:12" ht="15.75" x14ac:dyDescent="0.25">
      <c r="A6" s="3"/>
      <c r="B6" s="3" t="s">
        <v>4</v>
      </c>
      <c r="C6" s="3"/>
      <c r="D6" s="2" t="s">
        <v>39</v>
      </c>
      <c r="E6" s="3"/>
      <c r="F6" s="3"/>
      <c r="G6" s="3"/>
      <c r="H6" s="3"/>
    </row>
    <row r="7" spans="1:12" ht="15.75" x14ac:dyDescent="0.25">
      <c r="A7" s="3"/>
      <c r="B7" s="3" t="s">
        <v>7</v>
      </c>
      <c r="C7" s="3"/>
      <c r="D7" s="2" t="s">
        <v>34</v>
      </c>
      <c r="E7" s="3"/>
      <c r="F7" s="3"/>
      <c r="G7" s="2"/>
      <c r="H7" s="3"/>
      <c r="J7" s="1"/>
    </row>
    <row r="8" spans="1:12" ht="15.75" x14ac:dyDescent="0.25">
      <c r="A8" s="3"/>
      <c r="B8" s="3" t="s">
        <v>8</v>
      </c>
      <c r="C8" s="7" t="s">
        <v>9</v>
      </c>
      <c r="D8" s="14" t="s">
        <v>10</v>
      </c>
      <c r="E8" s="14" t="s">
        <v>11</v>
      </c>
      <c r="F8" s="14"/>
      <c r="G8" s="2"/>
      <c r="H8" s="3"/>
      <c r="J8" s="1"/>
    </row>
    <row r="9" spans="1:12" ht="15.75" x14ac:dyDescent="0.25">
      <c r="A9" s="3"/>
      <c r="C9" s="60">
        <v>360</v>
      </c>
      <c r="D9" s="61">
        <v>0</v>
      </c>
      <c r="E9" s="14">
        <v>0</v>
      </c>
      <c r="F9" s="14"/>
      <c r="G9" s="2"/>
      <c r="H9" s="3"/>
      <c r="J9" s="1">
        <v>2016</v>
      </c>
      <c r="K9">
        <v>12</v>
      </c>
      <c r="L9">
        <v>31</v>
      </c>
    </row>
    <row r="10" spans="1:12" ht="17.25" x14ac:dyDescent="0.3">
      <c r="A10" s="3"/>
      <c r="B10" s="3" t="s">
        <v>12</v>
      </c>
      <c r="C10" s="7">
        <f>E9*360+D9*30+C9</f>
        <v>360</v>
      </c>
      <c r="D10" s="7"/>
      <c r="E10" s="7"/>
      <c r="F10" s="7"/>
      <c r="G10" s="2"/>
      <c r="H10" s="2"/>
      <c r="I10" s="5"/>
      <c r="J10" s="5">
        <v>2016</v>
      </c>
      <c r="K10">
        <v>1</v>
      </c>
      <c r="L10">
        <v>1</v>
      </c>
    </row>
    <row r="11" spans="1:12" ht="17.25" x14ac:dyDescent="0.3">
      <c r="A11" s="3"/>
      <c r="B11" s="3" t="s">
        <v>2</v>
      </c>
      <c r="C11" s="2">
        <f>1712664*D11</f>
        <v>1858240.44</v>
      </c>
      <c r="D11" s="85">
        <v>1.085</v>
      </c>
      <c r="E11" s="7"/>
      <c r="F11" s="7"/>
      <c r="G11" s="34"/>
      <c r="H11" s="34"/>
      <c r="I11" s="35"/>
      <c r="J11" s="35"/>
      <c r="K11">
        <v>11</v>
      </c>
      <c r="L11">
        <v>30</v>
      </c>
    </row>
    <row r="12" spans="1:12" ht="18" thickBot="1" x14ac:dyDescent="0.35">
      <c r="A12" s="3"/>
      <c r="B12" s="3"/>
      <c r="C12" s="2"/>
      <c r="D12" s="7"/>
      <c r="E12" s="7"/>
      <c r="F12" s="7"/>
      <c r="G12" s="34"/>
      <c r="H12" s="34"/>
      <c r="I12" s="35"/>
      <c r="J12" s="35"/>
    </row>
    <row r="13" spans="1:12" ht="17.25" x14ac:dyDescent="0.3">
      <c r="A13" s="25"/>
      <c r="B13" s="27"/>
      <c r="C13" s="41" t="s">
        <v>15</v>
      </c>
      <c r="D13" s="29"/>
      <c r="E13" s="29"/>
      <c r="F13" s="8"/>
      <c r="G13" s="34"/>
      <c r="H13" s="34"/>
      <c r="I13" s="35"/>
      <c r="J13" s="35"/>
    </row>
    <row r="14" spans="1:12" ht="18" thickBot="1" x14ac:dyDescent="0.35">
      <c r="A14" s="26" t="s">
        <v>13</v>
      </c>
      <c r="B14" s="28" t="s">
        <v>14</v>
      </c>
      <c r="C14" s="28" t="s">
        <v>21</v>
      </c>
      <c r="D14" s="28" t="s">
        <v>15</v>
      </c>
      <c r="E14" s="30" t="s">
        <v>16</v>
      </c>
      <c r="F14" s="12"/>
      <c r="G14" s="7" t="s">
        <v>17</v>
      </c>
      <c r="H14" s="34"/>
      <c r="I14" s="36"/>
      <c r="J14" s="36"/>
    </row>
    <row r="15" spans="1:12" ht="17.25" x14ac:dyDescent="0.3">
      <c r="A15" s="31"/>
      <c r="B15" s="81" t="s">
        <v>18</v>
      </c>
      <c r="C15" s="50">
        <f>D9*30+C9</f>
        <v>360</v>
      </c>
      <c r="D15" s="51">
        <v>25</v>
      </c>
      <c r="E15" s="52">
        <f>G15/30*25/360*C15</f>
        <v>1613055.9375</v>
      </c>
      <c r="F15" s="53"/>
      <c r="G15" s="54">
        <f>(C11+H24/12)</f>
        <v>1935667.125</v>
      </c>
      <c r="H15" s="24" t="s">
        <v>36</v>
      </c>
      <c r="I15" s="37"/>
      <c r="J15" s="37"/>
      <c r="K15" s="17"/>
    </row>
    <row r="16" spans="1:12" ht="17.25" x14ac:dyDescent="0.3">
      <c r="A16" s="32"/>
      <c r="B16" s="82" t="s">
        <v>5</v>
      </c>
      <c r="C16" s="55">
        <f>D9*30+C9</f>
        <v>360</v>
      </c>
      <c r="D16" s="56">
        <f>C16*15/360</f>
        <v>15</v>
      </c>
      <c r="E16" s="52">
        <f>G16/30*15/360*C16</f>
        <v>967833.56249999988</v>
      </c>
      <c r="F16" s="53"/>
      <c r="G16" s="54">
        <f>(C11+H24/12)</f>
        <v>1935667.125</v>
      </c>
      <c r="H16" s="24"/>
      <c r="I16" s="37"/>
      <c r="J16" s="37"/>
      <c r="K16" s="17"/>
    </row>
    <row r="17" spans="1:11" ht="17.25" x14ac:dyDescent="0.3">
      <c r="A17" s="32"/>
      <c r="B17" s="82" t="s">
        <v>25</v>
      </c>
      <c r="C17" s="55">
        <v>360</v>
      </c>
      <c r="D17" s="56">
        <f>C17*15/360</f>
        <v>15</v>
      </c>
      <c r="E17" s="52">
        <f>G17/30*15/360*C17</f>
        <v>929120.22</v>
      </c>
      <c r="F17" s="53"/>
      <c r="G17" s="54">
        <f>C11</f>
        <v>1858240.44</v>
      </c>
      <c r="H17" s="24"/>
      <c r="I17" s="37"/>
      <c r="J17" s="37"/>
      <c r="K17" s="17"/>
    </row>
    <row r="18" spans="1:11" ht="17.25" x14ac:dyDescent="0.3">
      <c r="A18" s="32"/>
      <c r="B18" s="82" t="s">
        <v>20</v>
      </c>
      <c r="C18" s="55">
        <v>360</v>
      </c>
      <c r="D18" s="57">
        <f>C18</f>
        <v>360</v>
      </c>
      <c r="E18" s="52">
        <f>G18/360*C18</f>
        <v>2184346.58203125</v>
      </c>
      <c r="F18" s="53"/>
      <c r="G18" s="54">
        <f>C11+H23/12+H24/12+H25/12</f>
        <v>2184346.58203125</v>
      </c>
      <c r="H18" s="24"/>
      <c r="I18" s="42"/>
      <c r="J18" s="37"/>
      <c r="K18" s="17"/>
    </row>
    <row r="19" spans="1:11" ht="17.25" x14ac:dyDescent="0.3">
      <c r="A19" s="33"/>
      <c r="B19" s="82" t="s">
        <v>6</v>
      </c>
      <c r="C19" s="55">
        <v>360</v>
      </c>
      <c r="D19" s="57">
        <f>C19</f>
        <v>360</v>
      </c>
      <c r="E19" s="52">
        <f>G19*C19*0.12/360</f>
        <v>262121.58984375</v>
      </c>
      <c r="F19" s="53"/>
      <c r="G19" s="54">
        <f>E18</f>
        <v>2184346.58203125</v>
      </c>
      <c r="H19" s="24"/>
      <c r="I19" s="37"/>
      <c r="J19" s="37"/>
      <c r="K19" s="17"/>
    </row>
    <row r="20" spans="1:11" ht="17.25" hidden="1" x14ac:dyDescent="0.3">
      <c r="A20" s="33"/>
      <c r="B20" s="47" t="s">
        <v>26</v>
      </c>
      <c r="C20" s="47"/>
      <c r="D20" s="44">
        <f>C20*20/360</f>
        <v>0</v>
      </c>
      <c r="E20" s="52">
        <f>G20/30*C20</f>
        <v>0</v>
      </c>
      <c r="F20" s="45"/>
      <c r="G20" s="46"/>
      <c r="H20" s="24"/>
      <c r="I20" s="37"/>
      <c r="J20" s="37"/>
      <c r="K20" s="17"/>
    </row>
    <row r="21" spans="1:11" ht="17.25" x14ac:dyDescent="0.3">
      <c r="A21" s="70"/>
      <c r="B21" s="84" t="s">
        <v>19</v>
      </c>
      <c r="C21" s="71">
        <v>360</v>
      </c>
      <c r="D21" s="72">
        <f>C21*2/360</f>
        <v>2</v>
      </c>
      <c r="E21" s="73">
        <f>G21/360*C21</f>
        <v>123882.69600000001</v>
      </c>
      <c r="F21" s="58"/>
      <c r="G21" s="54">
        <f>C11/30*2</f>
        <v>123882.696</v>
      </c>
      <c r="H21" s="49"/>
      <c r="I21" s="40"/>
      <c r="J21" s="38"/>
      <c r="K21" s="17"/>
    </row>
    <row r="22" spans="1:11" ht="17.25" x14ac:dyDescent="0.3">
      <c r="A22" s="76"/>
      <c r="B22" s="83" t="s">
        <v>30</v>
      </c>
      <c r="C22" s="77">
        <v>360</v>
      </c>
      <c r="D22" s="57">
        <v>360</v>
      </c>
      <c r="E22" s="78">
        <f>G22*C22/360</f>
        <v>2016319.921875</v>
      </c>
      <c r="F22" s="79"/>
      <c r="G22" s="77">
        <f>C11+H24/12+H25/12</f>
        <v>2016319.921875</v>
      </c>
      <c r="H22" s="80" t="s">
        <v>35</v>
      </c>
      <c r="I22" s="40"/>
      <c r="J22" s="38"/>
      <c r="K22" s="17"/>
    </row>
    <row r="23" spans="1:11" ht="17.25" x14ac:dyDescent="0.3">
      <c r="A23" s="15"/>
      <c r="B23" s="48"/>
      <c r="C23" s="45"/>
      <c r="D23" s="74" t="s">
        <v>27</v>
      </c>
      <c r="E23" s="75">
        <f>SUM(E15:E22)</f>
        <v>8096680.5097500002</v>
      </c>
      <c r="F23" s="45"/>
      <c r="G23" s="46"/>
      <c r="H23" s="49">
        <f>E22</f>
        <v>2016319.921875</v>
      </c>
      <c r="I23" s="43" t="s">
        <v>22</v>
      </c>
      <c r="J23" s="38"/>
      <c r="K23" s="17"/>
    </row>
    <row r="24" spans="1:11" ht="17.25" x14ac:dyDescent="0.3">
      <c r="A24" s="15"/>
      <c r="B24" s="18"/>
      <c r="C24" s="9"/>
      <c r="D24" s="9"/>
      <c r="E24" s="9"/>
      <c r="F24" s="9"/>
      <c r="G24" s="24"/>
      <c r="H24" s="49">
        <f>E17</f>
        <v>929120.22</v>
      </c>
      <c r="I24" s="43" t="s">
        <v>31</v>
      </c>
      <c r="J24" s="38"/>
      <c r="K24" s="17"/>
    </row>
    <row r="25" spans="1:11" ht="17.25" x14ac:dyDescent="0.3">
      <c r="A25" s="15" t="s">
        <v>23</v>
      </c>
      <c r="B25" s="18"/>
      <c r="C25" s="9"/>
      <c r="D25" s="9"/>
      <c r="E25" s="9"/>
      <c r="F25" s="16"/>
      <c r="G25" s="24"/>
      <c r="H25" s="49">
        <f>E16</f>
        <v>967833.56249999988</v>
      </c>
      <c r="I25" s="40" t="s">
        <v>24</v>
      </c>
      <c r="J25" s="38"/>
      <c r="K25" s="17"/>
    </row>
    <row r="26" spans="1:11" ht="17.25" x14ac:dyDescent="0.3">
      <c r="A26" s="15"/>
      <c r="B26" s="18"/>
      <c r="C26" s="9"/>
      <c r="D26" s="9"/>
      <c r="E26" s="9"/>
      <c r="F26" s="16"/>
      <c r="G26" s="39" t="s">
        <v>23</v>
      </c>
      <c r="H26" s="24"/>
      <c r="I26" s="38"/>
      <c r="J26" s="38"/>
      <c r="K26" s="17"/>
    </row>
    <row r="27" spans="1:11" ht="17.25" x14ac:dyDescent="0.3">
      <c r="A27" s="15"/>
      <c r="B27" s="18"/>
      <c r="C27" s="9"/>
      <c r="D27" s="9"/>
      <c r="E27" s="9"/>
      <c r="F27" s="16"/>
      <c r="G27" s="39"/>
      <c r="H27" s="24"/>
      <c r="I27" s="38"/>
      <c r="J27" s="38"/>
      <c r="K27" s="17"/>
    </row>
    <row r="28" spans="1:11" x14ac:dyDescent="0.25">
      <c r="A28" s="62"/>
      <c r="B28" s="63"/>
      <c r="C28" s="64"/>
      <c r="D28" s="65"/>
      <c r="E28" s="64"/>
      <c r="F28" s="64"/>
      <c r="G28" s="66"/>
      <c r="J28" s="63"/>
      <c r="K28" s="17"/>
    </row>
    <row r="29" spans="1:11" x14ac:dyDescent="0.25">
      <c r="A29" s="62"/>
      <c r="B29" s="63"/>
      <c r="C29" s="64"/>
      <c r="D29" s="66"/>
      <c r="E29" s="64"/>
      <c r="F29" s="64"/>
      <c r="G29" s="66"/>
      <c r="J29" s="67"/>
      <c r="K29" s="17"/>
    </row>
    <row r="30" spans="1:11" x14ac:dyDescent="0.25">
      <c r="A30" s="63"/>
      <c r="B30" s="67"/>
      <c r="D30" s="68"/>
      <c r="E30" s="64"/>
      <c r="F30" s="64"/>
      <c r="G30" s="66"/>
      <c r="J30" s="67"/>
      <c r="K30" s="17"/>
    </row>
    <row r="31" spans="1:11" x14ac:dyDescent="0.25">
      <c r="A31" s="69"/>
      <c r="B31" s="63"/>
      <c r="E31" s="64"/>
      <c r="F31" s="64"/>
      <c r="G31" s="66"/>
      <c r="J31" s="63"/>
      <c r="K31" s="17"/>
    </row>
    <row r="32" spans="1:11" x14ac:dyDescent="0.25">
      <c r="B32" s="63"/>
      <c r="C32" s="64"/>
      <c r="E32" s="64"/>
      <c r="F32" s="64"/>
      <c r="G32" s="66"/>
      <c r="J32" s="67"/>
      <c r="K32" s="17"/>
    </row>
    <row r="33" spans="1:11" x14ac:dyDescent="0.25">
      <c r="A33" s="67"/>
      <c r="C33" s="64"/>
      <c r="D33" s="66"/>
      <c r="E33" s="64"/>
      <c r="F33" s="64"/>
      <c r="G33" s="66"/>
      <c r="J33" s="67"/>
      <c r="K33" s="17"/>
    </row>
    <row r="34" spans="1:11" ht="17.25" x14ac:dyDescent="0.3">
      <c r="A34" s="15"/>
      <c r="B34" s="18"/>
      <c r="C34" s="9"/>
      <c r="D34" s="9"/>
      <c r="E34" s="9"/>
      <c r="F34" s="16"/>
      <c r="G34" s="20"/>
      <c r="H34" s="9"/>
      <c r="I34" s="11"/>
      <c r="J34" s="19"/>
      <c r="K34" s="17"/>
    </row>
    <row r="35" spans="1:11" ht="17.25" x14ac:dyDescent="0.3">
      <c r="A35" s="18"/>
      <c r="B35" s="18"/>
      <c r="C35" s="18"/>
      <c r="D35" s="9"/>
      <c r="E35" s="9"/>
      <c r="F35" s="16"/>
      <c r="G35" s="20"/>
      <c r="H35" s="21"/>
      <c r="I35" s="19"/>
      <c r="J35" s="19"/>
      <c r="K35" s="17"/>
    </row>
    <row r="36" spans="1:11" ht="17.25" x14ac:dyDescent="0.3">
      <c r="A36" s="15"/>
      <c r="B36" s="18"/>
      <c r="C36" s="9"/>
      <c r="D36" s="9"/>
      <c r="E36" s="9"/>
      <c r="F36" s="16"/>
      <c r="G36" s="20"/>
      <c r="H36" s="9"/>
      <c r="I36" s="19"/>
      <c r="J36" s="19"/>
      <c r="K36" s="17"/>
    </row>
    <row r="37" spans="1:11" ht="17.25" x14ac:dyDescent="0.3">
      <c r="A37" s="15"/>
      <c r="B37" s="18"/>
      <c r="C37" s="9"/>
      <c r="D37" s="9"/>
      <c r="E37" s="9"/>
      <c r="F37" s="16"/>
      <c r="G37" s="20"/>
      <c r="H37" s="9"/>
      <c r="I37" s="19"/>
      <c r="J37" s="19"/>
      <c r="K37" s="17"/>
    </row>
    <row r="38" spans="1:11" ht="17.25" x14ac:dyDescent="0.3">
      <c r="A38" s="15"/>
      <c r="B38" s="18"/>
      <c r="C38" s="9"/>
      <c r="D38" s="9"/>
      <c r="E38" s="9"/>
      <c r="F38" s="16"/>
      <c r="G38" s="20"/>
      <c r="H38" s="9"/>
      <c r="I38" s="19"/>
      <c r="J38" s="19"/>
      <c r="K38" s="17"/>
    </row>
    <row r="39" spans="1:11" ht="17.25" x14ac:dyDescent="0.3">
      <c r="A39" s="15"/>
      <c r="B39" s="18"/>
      <c r="C39" s="9"/>
      <c r="D39" s="9"/>
      <c r="E39" s="9"/>
      <c r="F39" s="16"/>
      <c r="G39" s="20"/>
      <c r="H39" s="9"/>
      <c r="I39" s="19"/>
      <c r="J39" s="19"/>
      <c r="K39" s="17"/>
    </row>
    <row r="40" spans="1:11" ht="17.25" x14ac:dyDescent="0.3">
      <c r="A40" s="15"/>
      <c r="B40" s="18"/>
      <c r="C40" s="9"/>
      <c r="D40" s="9"/>
      <c r="E40" s="9"/>
      <c r="F40" s="16"/>
      <c r="G40" s="20"/>
      <c r="H40" s="9"/>
      <c r="I40" s="19"/>
      <c r="J40" s="19"/>
      <c r="K40" s="17"/>
    </row>
    <row r="41" spans="1:11" ht="17.25" x14ac:dyDescent="0.3">
      <c r="A41" s="15"/>
      <c r="B41" s="18"/>
      <c r="C41" s="9"/>
      <c r="D41" s="9"/>
      <c r="E41" s="9"/>
      <c r="F41" s="16"/>
      <c r="G41" s="20"/>
      <c r="H41" s="9"/>
      <c r="I41" s="19"/>
      <c r="J41" s="19"/>
      <c r="K41" s="17"/>
    </row>
    <row r="42" spans="1:11" ht="17.25" x14ac:dyDescent="0.3">
      <c r="A42" s="15"/>
      <c r="B42" s="18"/>
      <c r="C42" s="9"/>
      <c r="D42" s="9"/>
      <c r="E42" s="9"/>
      <c r="F42" s="16"/>
      <c r="G42" s="20"/>
      <c r="H42" s="9"/>
      <c r="I42" s="19"/>
      <c r="J42" s="19"/>
      <c r="K42" s="17"/>
    </row>
    <row r="43" spans="1:11" ht="17.25" x14ac:dyDescent="0.3">
      <c r="A43" s="15"/>
      <c r="B43" s="18"/>
      <c r="C43" s="9"/>
      <c r="D43" s="9"/>
      <c r="E43" s="9"/>
      <c r="F43" s="16"/>
      <c r="G43" s="20"/>
      <c r="H43" s="9"/>
      <c r="I43" s="19"/>
      <c r="J43" s="19"/>
      <c r="K43" s="17"/>
    </row>
    <row r="44" spans="1:11" ht="17.25" x14ac:dyDescent="0.3">
      <c r="A44" s="15"/>
      <c r="B44" s="18"/>
      <c r="C44" s="9"/>
      <c r="D44" s="9"/>
      <c r="E44" s="9"/>
      <c r="F44" s="16"/>
      <c r="G44" s="20"/>
      <c r="H44" s="9"/>
      <c r="I44" s="19"/>
      <c r="J44" s="19"/>
      <c r="K44" s="17"/>
    </row>
    <row r="45" spans="1:11" ht="17.25" x14ac:dyDescent="0.3">
      <c r="A45" s="15"/>
      <c r="B45" s="18"/>
      <c r="C45" s="9"/>
      <c r="D45" s="9"/>
      <c r="E45" s="9"/>
      <c r="F45" s="16"/>
      <c r="G45" s="20"/>
      <c r="H45" s="9"/>
      <c r="I45" s="19"/>
      <c r="J45" s="19"/>
      <c r="K45" s="17"/>
    </row>
    <row r="46" spans="1:11" ht="17.25" x14ac:dyDescent="0.3">
      <c r="A46" s="15"/>
      <c r="B46" s="18"/>
      <c r="C46" s="9"/>
      <c r="D46" s="9"/>
      <c r="E46" s="9"/>
      <c r="F46" s="16"/>
      <c r="G46" s="20"/>
      <c r="H46" s="9"/>
      <c r="I46" s="19"/>
      <c r="J46" s="19"/>
      <c r="K46" s="17"/>
    </row>
    <row r="47" spans="1:11" ht="17.25" x14ac:dyDescent="0.3">
      <c r="A47" s="15"/>
      <c r="B47" s="18"/>
      <c r="C47" s="9"/>
      <c r="D47" s="9"/>
      <c r="E47" s="9"/>
      <c r="F47" s="16"/>
      <c r="G47" s="20"/>
      <c r="H47" s="9"/>
      <c r="I47" s="19"/>
      <c r="J47" s="19"/>
      <c r="K47" s="17"/>
    </row>
    <row r="48" spans="1:11" ht="17.25" x14ac:dyDescent="0.3">
      <c r="A48" s="15"/>
      <c r="B48" s="18"/>
      <c r="C48" s="9"/>
      <c r="D48" s="9"/>
      <c r="E48" s="9"/>
      <c r="F48" s="16"/>
      <c r="G48" s="20"/>
      <c r="H48" s="9"/>
      <c r="I48" s="19"/>
      <c r="J48" s="19"/>
      <c r="K48" s="17"/>
    </row>
    <row r="49" spans="1:11" ht="17.25" x14ac:dyDescent="0.3">
      <c r="A49" s="15"/>
      <c r="B49" s="18"/>
      <c r="C49" s="9"/>
      <c r="D49" s="9"/>
      <c r="E49" s="9"/>
      <c r="F49" s="16"/>
      <c r="G49" s="20"/>
      <c r="H49" s="9"/>
      <c r="I49" s="19"/>
      <c r="J49" s="19"/>
      <c r="K49" s="17"/>
    </row>
    <row r="50" spans="1:11" ht="17.25" x14ac:dyDescent="0.3">
      <c r="A50" s="15"/>
      <c r="B50" s="18"/>
      <c r="C50" s="9"/>
      <c r="D50" s="9"/>
      <c r="E50" s="9"/>
      <c r="F50" s="16"/>
      <c r="G50" s="20"/>
      <c r="H50" s="9"/>
      <c r="I50" s="19"/>
      <c r="J50" s="19"/>
      <c r="K50" s="17"/>
    </row>
    <row r="51" spans="1:11" ht="17.25" x14ac:dyDescent="0.3">
      <c r="A51" s="18"/>
      <c r="B51" s="18"/>
      <c r="C51" s="18"/>
      <c r="D51" s="18"/>
      <c r="E51" s="9"/>
      <c r="F51" s="18"/>
      <c r="G51" s="18"/>
      <c r="H51" s="9"/>
      <c r="I51" s="11"/>
      <c r="J51" s="19"/>
      <c r="K51" s="17"/>
    </row>
    <row r="52" spans="1:11" ht="17.25" x14ac:dyDescent="0.3">
      <c r="A52" s="18"/>
      <c r="B52" s="9"/>
      <c r="C52" s="18"/>
      <c r="D52" s="18"/>
      <c r="E52" s="9"/>
      <c r="F52" s="18"/>
      <c r="G52" s="18"/>
      <c r="H52" s="9"/>
      <c r="I52" s="11"/>
      <c r="J52" s="19"/>
      <c r="K52" s="17"/>
    </row>
    <row r="53" spans="1:11" ht="15.75" x14ac:dyDescent="0.25">
      <c r="A53" s="18"/>
      <c r="B53" s="9"/>
      <c r="C53" s="18"/>
      <c r="D53" s="18"/>
      <c r="E53" s="18"/>
      <c r="F53" s="18"/>
      <c r="G53" s="18"/>
      <c r="H53" s="18"/>
      <c r="I53" s="18"/>
      <c r="J53" s="18"/>
      <c r="K53" s="17"/>
    </row>
    <row r="54" spans="1:11" ht="17.25" x14ac:dyDescent="0.3">
      <c r="A54" s="18"/>
      <c r="B54" s="4"/>
      <c r="C54" s="18"/>
      <c r="D54" s="18"/>
      <c r="E54" s="9"/>
      <c r="F54" s="18"/>
      <c r="G54" s="18"/>
      <c r="H54" s="9"/>
      <c r="I54" s="11"/>
      <c r="J54" s="19"/>
      <c r="K54" s="17"/>
    </row>
    <row r="55" spans="1:11" ht="17.25" x14ac:dyDescent="0.3">
      <c r="A55" s="18"/>
      <c r="B55" s="9"/>
      <c r="C55" s="9"/>
      <c r="D55" s="9"/>
      <c r="E55" s="9"/>
      <c r="F55" s="22"/>
      <c r="G55" s="18"/>
      <c r="H55" s="9"/>
      <c r="I55" s="11"/>
      <c r="J55" s="19"/>
      <c r="K55" s="17"/>
    </row>
    <row r="56" spans="1:11" ht="17.25" x14ac:dyDescent="0.3">
      <c r="A56" s="18"/>
      <c r="B56" s="18"/>
      <c r="C56" s="9"/>
      <c r="D56" s="18"/>
      <c r="E56" s="9"/>
      <c r="F56" s="18"/>
      <c r="G56" s="18"/>
      <c r="H56" s="9"/>
      <c r="I56" s="11"/>
      <c r="J56" s="19"/>
      <c r="K56" s="17"/>
    </row>
    <row r="57" spans="1:11" ht="17.25" x14ac:dyDescent="0.3">
      <c r="A57" s="18"/>
      <c r="B57" s="18"/>
      <c r="C57" s="9"/>
      <c r="D57" s="18"/>
      <c r="E57" s="9"/>
      <c r="F57" s="18"/>
      <c r="G57" s="18"/>
      <c r="H57" s="9"/>
      <c r="I57" s="11"/>
      <c r="J57" s="19"/>
      <c r="K57" s="17"/>
    </row>
    <row r="58" spans="1:11" ht="17.25" x14ac:dyDescent="0.3">
      <c r="A58" s="18"/>
      <c r="B58" s="18"/>
      <c r="C58" s="9"/>
      <c r="D58" s="18"/>
      <c r="E58" s="9"/>
      <c r="F58" s="18"/>
      <c r="G58" s="18"/>
      <c r="H58" s="9"/>
      <c r="I58" s="11"/>
      <c r="J58" s="19"/>
      <c r="K58" s="17"/>
    </row>
    <row r="59" spans="1:11" ht="17.25" x14ac:dyDescent="0.3">
      <c r="A59" s="18"/>
      <c r="B59" s="18"/>
      <c r="C59" s="9"/>
      <c r="D59" s="18"/>
      <c r="E59" s="9"/>
      <c r="F59" s="18"/>
      <c r="G59" s="18"/>
      <c r="H59" s="9"/>
      <c r="I59" s="11"/>
      <c r="J59" s="19"/>
      <c r="K59" s="17"/>
    </row>
    <row r="60" spans="1:11" ht="17.25" x14ac:dyDescent="0.3">
      <c r="A60" s="18"/>
      <c r="B60" s="18"/>
      <c r="C60" s="9"/>
      <c r="D60" s="18"/>
      <c r="E60" s="9"/>
      <c r="F60" s="18"/>
      <c r="G60" s="18"/>
      <c r="H60" s="9"/>
      <c r="I60" s="11"/>
      <c r="J60" s="19"/>
      <c r="K60" s="17"/>
    </row>
    <row r="61" spans="1:11" ht="17.25" x14ac:dyDescent="0.3">
      <c r="A61" s="17"/>
      <c r="B61" s="18"/>
      <c r="C61" s="9"/>
      <c r="D61" s="9"/>
      <c r="E61" s="9"/>
      <c r="F61" s="23"/>
      <c r="G61" s="18"/>
      <c r="H61" s="9"/>
      <c r="I61" s="11"/>
      <c r="J61" s="19"/>
      <c r="K61" s="17"/>
    </row>
    <row r="62" spans="1:11" ht="17.25" x14ac:dyDescent="0.3">
      <c r="A62" s="17"/>
      <c r="B62" s="18"/>
      <c r="C62" s="9"/>
      <c r="D62" s="9"/>
      <c r="E62" s="9"/>
      <c r="F62" s="18"/>
      <c r="G62" s="18"/>
      <c r="H62" s="9"/>
      <c r="I62" s="11"/>
      <c r="J62" s="19"/>
      <c r="K62" s="17"/>
    </row>
    <row r="63" spans="1:11" ht="15.75" x14ac:dyDescent="0.25">
      <c r="A63" s="17"/>
      <c r="B63" s="9"/>
      <c r="C63" s="18"/>
      <c r="D63" s="18"/>
      <c r="E63" s="18"/>
      <c r="F63" s="18"/>
      <c r="G63" s="18"/>
      <c r="H63" s="18"/>
      <c r="I63" s="18"/>
      <c r="J63" s="18"/>
      <c r="K63" s="17"/>
    </row>
    <row r="64" spans="1:11" ht="15.75" x14ac:dyDescent="0.25">
      <c r="A64" s="17"/>
      <c r="B64" s="9"/>
      <c r="C64" s="18"/>
      <c r="D64" s="18"/>
      <c r="E64" s="18"/>
      <c r="F64" s="18"/>
      <c r="G64" s="18"/>
      <c r="H64" s="18"/>
      <c r="I64" s="18"/>
      <c r="J64" s="18"/>
      <c r="K64" s="17"/>
    </row>
    <row r="65" spans="1:11" ht="15.75" x14ac:dyDescent="0.25">
      <c r="A65" s="17"/>
      <c r="B65" s="86"/>
      <c r="C65" s="86"/>
      <c r="D65" s="18"/>
      <c r="E65" s="18"/>
      <c r="F65" s="87"/>
      <c r="G65" s="87"/>
      <c r="H65" s="87"/>
      <c r="I65" s="18"/>
      <c r="J65" s="18"/>
      <c r="K65" s="17"/>
    </row>
    <row r="66" spans="1:11" ht="15.75" x14ac:dyDescent="0.25">
      <c r="A66" s="17"/>
      <c r="B66" s="9"/>
      <c r="C66" s="18"/>
      <c r="D66" s="18"/>
      <c r="E66" s="18"/>
      <c r="F66" s="18"/>
      <c r="G66" s="18"/>
      <c r="H66" s="18"/>
      <c r="I66" s="18"/>
      <c r="J66" s="18"/>
      <c r="K66" s="17"/>
    </row>
    <row r="67" spans="1:11" ht="15.75" x14ac:dyDescent="0.25">
      <c r="A67" s="17"/>
      <c r="B67" s="9"/>
      <c r="C67" s="18"/>
      <c r="D67" s="18"/>
      <c r="E67" s="18"/>
      <c r="F67" s="18"/>
      <c r="G67" s="18"/>
      <c r="H67" s="18"/>
      <c r="I67" s="18"/>
      <c r="J67" s="18"/>
      <c r="K67" s="17"/>
    </row>
    <row r="68" spans="1:11" ht="15.75" x14ac:dyDescent="0.25">
      <c r="A68" s="17"/>
      <c r="B68" s="9"/>
      <c r="C68" s="18"/>
      <c r="D68" s="18"/>
      <c r="E68" s="18"/>
      <c r="F68" s="18"/>
      <c r="G68" s="18"/>
      <c r="H68" s="18"/>
      <c r="I68" s="18"/>
      <c r="J68" s="18"/>
      <c r="K68" s="17"/>
    </row>
    <row r="69" spans="1:11" ht="15.75" x14ac:dyDescent="0.25">
      <c r="A69" s="17"/>
      <c r="B69" s="9"/>
      <c r="C69" s="18"/>
      <c r="D69" s="18"/>
      <c r="E69" s="18"/>
      <c r="F69" s="18"/>
      <c r="G69" s="18"/>
      <c r="H69" s="18"/>
      <c r="I69" s="18"/>
      <c r="J69" s="18"/>
      <c r="K69" s="17"/>
    </row>
    <row r="70" spans="1:11" ht="15.75" x14ac:dyDescent="0.25">
      <c r="A70" s="17"/>
      <c r="B70" s="9"/>
      <c r="C70" s="18"/>
      <c r="D70" s="18"/>
      <c r="E70" s="18"/>
      <c r="F70" s="18"/>
      <c r="G70" s="18"/>
      <c r="H70" s="18"/>
      <c r="I70" s="18"/>
      <c r="J70" s="18"/>
      <c r="K70" s="17"/>
    </row>
    <row r="73" spans="1:11" x14ac:dyDescent="0.25">
      <c r="H73" s="10"/>
    </row>
  </sheetData>
  <mergeCells count="2">
    <mergeCell ref="B65:C65"/>
    <mergeCell ref="F65:H65"/>
  </mergeCells>
  <pageMargins left="3.1496062992125986" right="0.39370078740157483" top="1.1811023622047245" bottom="0.78740157480314965" header="0.31496062992125984" footer="0.31496062992125984"/>
  <pageSetup paperSize="5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activeCell="D11" sqref="D11"/>
    </sheetView>
  </sheetViews>
  <sheetFormatPr baseColWidth="10" defaultColWidth="11.42578125" defaultRowHeight="15" x14ac:dyDescent="0.25"/>
  <cols>
    <col min="1" max="1" width="9.42578125" customWidth="1"/>
    <col min="2" max="2" width="56.85546875" customWidth="1"/>
    <col min="3" max="3" width="12.7109375" customWidth="1"/>
    <col min="4" max="4" width="15" customWidth="1"/>
    <col min="5" max="5" width="12.28515625" customWidth="1"/>
    <col min="6" max="6" width="3.42578125" customWidth="1"/>
    <col min="7" max="7" width="12.42578125" customWidth="1"/>
    <col min="8" max="8" width="26" customWidth="1"/>
    <col min="9" max="9" width="19" customWidth="1"/>
    <col min="10" max="10" width="12.7109375" bestFit="1" customWidth="1"/>
  </cols>
  <sheetData>
    <row r="1" spans="1:12" ht="17.25" x14ac:dyDescent="0.3">
      <c r="B1" s="6" t="s">
        <v>41</v>
      </c>
      <c r="C1" s="6"/>
      <c r="D1" s="6"/>
      <c r="E1" s="6"/>
      <c r="F1" s="6"/>
      <c r="G1" s="6"/>
      <c r="H1" s="6"/>
    </row>
    <row r="2" spans="1:12" ht="17.25" x14ac:dyDescent="0.3">
      <c r="B2" s="6" t="s">
        <v>28</v>
      </c>
      <c r="C2" s="59"/>
      <c r="D2" s="6"/>
      <c r="E2" s="6"/>
      <c r="F2" s="6"/>
      <c r="G2" s="6"/>
      <c r="H2" s="6"/>
    </row>
    <row r="3" spans="1:12" ht="17.25" x14ac:dyDescent="0.3">
      <c r="B3" s="6" t="s">
        <v>0</v>
      </c>
      <c r="C3" s="6"/>
      <c r="D3" s="6"/>
      <c r="E3" s="6"/>
      <c r="F3" s="6"/>
      <c r="G3" s="6"/>
      <c r="H3" s="6"/>
    </row>
    <row r="4" spans="1:12" ht="17.25" x14ac:dyDescent="0.3">
      <c r="B4" s="6" t="s">
        <v>1</v>
      </c>
      <c r="C4" s="6"/>
      <c r="D4" s="13"/>
      <c r="E4" s="6"/>
      <c r="F4" s="6"/>
      <c r="G4" s="6"/>
      <c r="H4" s="6"/>
    </row>
    <row r="5" spans="1:12" ht="17.25" x14ac:dyDescent="0.3">
      <c r="B5" s="6" t="s">
        <v>3</v>
      </c>
      <c r="C5" s="6"/>
      <c r="D5" s="11" t="s">
        <v>33</v>
      </c>
      <c r="E5" s="6"/>
      <c r="F5" s="6"/>
      <c r="G5" s="6"/>
      <c r="H5" s="6"/>
    </row>
    <row r="6" spans="1:12" ht="15.75" x14ac:dyDescent="0.25">
      <c r="A6" s="3"/>
      <c r="B6" s="3" t="s">
        <v>4</v>
      </c>
      <c r="C6" s="3"/>
      <c r="D6" s="2" t="s">
        <v>40</v>
      </c>
      <c r="E6" s="3"/>
      <c r="F6" s="3"/>
      <c r="G6" s="3"/>
      <c r="H6" s="3"/>
    </row>
    <row r="7" spans="1:12" ht="15.75" x14ac:dyDescent="0.25">
      <c r="A7" s="3"/>
      <c r="B7" s="3" t="s">
        <v>7</v>
      </c>
      <c r="C7" s="3"/>
      <c r="D7" s="2" t="s">
        <v>34</v>
      </c>
      <c r="E7" s="3"/>
      <c r="F7" s="3"/>
      <c r="G7" s="2"/>
      <c r="H7" s="3"/>
      <c r="J7" s="1"/>
    </row>
    <row r="8" spans="1:12" ht="15.75" x14ac:dyDescent="0.25">
      <c r="A8" s="3"/>
      <c r="B8" s="3" t="s">
        <v>8</v>
      </c>
      <c r="C8" s="7" t="s">
        <v>9</v>
      </c>
      <c r="D8" s="14" t="s">
        <v>10</v>
      </c>
      <c r="E8" s="14" t="s">
        <v>11</v>
      </c>
      <c r="F8" s="14"/>
      <c r="G8" s="2"/>
      <c r="H8" s="3"/>
      <c r="J8" s="1"/>
    </row>
    <row r="9" spans="1:12" ht="15.75" x14ac:dyDescent="0.25">
      <c r="A9" s="3"/>
      <c r="C9" s="60">
        <v>360</v>
      </c>
      <c r="D9" s="61">
        <v>0</v>
      </c>
      <c r="E9" s="14">
        <v>0</v>
      </c>
      <c r="F9" s="14"/>
      <c r="G9" s="2"/>
      <c r="H9" s="3"/>
      <c r="J9" s="1">
        <v>2016</v>
      </c>
      <c r="K9">
        <v>12</v>
      </c>
      <c r="L9">
        <v>31</v>
      </c>
    </row>
    <row r="10" spans="1:12" ht="17.25" x14ac:dyDescent="0.3">
      <c r="A10" s="3"/>
      <c r="B10" s="3" t="s">
        <v>12</v>
      </c>
      <c r="C10" s="7">
        <f>E9*360+D9*30+C9</f>
        <v>360</v>
      </c>
      <c r="D10" s="7"/>
      <c r="E10" s="7"/>
      <c r="F10" s="7"/>
      <c r="G10" s="2"/>
      <c r="H10" s="2"/>
      <c r="I10" s="5"/>
      <c r="J10" s="5">
        <v>2016</v>
      </c>
      <c r="K10">
        <v>1</v>
      </c>
      <c r="L10">
        <v>1</v>
      </c>
    </row>
    <row r="11" spans="1:12" ht="17.25" x14ac:dyDescent="0.3">
      <c r="A11" s="3"/>
      <c r="B11" s="3" t="s">
        <v>2</v>
      </c>
      <c r="C11" s="2">
        <f>3360906*D11</f>
        <v>3646583.01</v>
      </c>
      <c r="D11" s="85">
        <v>1.085</v>
      </c>
      <c r="E11" s="7"/>
      <c r="F11" s="7"/>
      <c r="G11" s="34"/>
      <c r="H11" s="34"/>
      <c r="I11" s="35"/>
      <c r="J11" s="35"/>
      <c r="K11">
        <v>11</v>
      </c>
      <c r="L11">
        <v>30</v>
      </c>
    </row>
    <row r="12" spans="1:12" ht="18" thickBot="1" x14ac:dyDescent="0.35">
      <c r="A12" s="3"/>
      <c r="B12" s="3"/>
      <c r="C12" s="2"/>
      <c r="D12" s="7"/>
      <c r="E12" s="7"/>
      <c r="F12" s="7"/>
      <c r="G12" s="34"/>
      <c r="H12" s="34"/>
      <c r="I12" s="35"/>
      <c r="J12" s="35"/>
    </row>
    <row r="13" spans="1:12" ht="17.25" x14ac:dyDescent="0.3">
      <c r="A13" s="25"/>
      <c r="B13" s="27"/>
      <c r="C13" s="41" t="s">
        <v>15</v>
      </c>
      <c r="D13" s="29"/>
      <c r="E13" s="29"/>
      <c r="F13" s="8"/>
      <c r="G13" s="34"/>
      <c r="H13" s="34"/>
      <c r="I13" s="35"/>
      <c r="J13" s="35"/>
    </row>
    <row r="14" spans="1:12" ht="18" thickBot="1" x14ac:dyDescent="0.35">
      <c r="A14" s="26" t="s">
        <v>13</v>
      </c>
      <c r="B14" s="28" t="s">
        <v>14</v>
      </c>
      <c r="C14" s="28" t="s">
        <v>21</v>
      </c>
      <c r="D14" s="28" t="s">
        <v>15</v>
      </c>
      <c r="E14" s="30" t="s">
        <v>16</v>
      </c>
      <c r="F14" s="12"/>
      <c r="G14" s="7" t="s">
        <v>17</v>
      </c>
      <c r="H14" s="34"/>
      <c r="I14" s="36"/>
      <c r="J14" s="36"/>
    </row>
    <row r="15" spans="1:12" ht="17.25" x14ac:dyDescent="0.3">
      <c r="A15" s="31"/>
      <c r="B15" s="81" t="s">
        <v>18</v>
      </c>
      <c r="C15" s="50">
        <f>D9*30+C9</f>
        <v>360</v>
      </c>
      <c r="D15" s="51">
        <v>25</v>
      </c>
      <c r="E15" s="52">
        <f>G15/30*25/360*C15</f>
        <v>3165436.640625</v>
      </c>
      <c r="F15" s="53"/>
      <c r="G15" s="54">
        <f>(C11+H24/12)</f>
        <v>3798523.96875</v>
      </c>
      <c r="H15" s="24" t="s">
        <v>36</v>
      </c>
      <c r="I15" s="37"/>
      <c r="J15" s="37"/>
      <c r="K15" s="17"/>
    </row>
    <row r="16" spans="1:12" ht="17.25" x14ac:dyDescent="0.3">
      <c r="A16" s="32"/>
      <c r="B16" s="82" t="s">
        <v>5</v>
      </c>
      <c r="C16" s="55">
        <f>D9*30+C9</f>
        <v>360</v>
      </c>
      <c r="D16" s="56">
        <f>C16*15/360</f>
        <v>15</v>
      </c>
      <c r="E16" s="52">
        <f>G16/30*15/360*C16</f>
        <v>1899261.984375</v>
      </c>
      <c r="F16" s="53"/>
      <c r="G16" s="54">
        <f>(C11+H24/12)</f>
        <v>3798523.96875</v>
      </c>
      <c r="H16" s="24"/>
      <c r="I16" s="37"/>
      <c r="J16" s="37"/>
      <c r="K16" s="17"/>
    </row>
    <row r="17" spans="1:11" ht="17.25" x14ac:dyDescent="0.3">
      <c r="A17" s="32"/>
      <c r="B17" s="82" t="s">
        <v>25</v>
      </c>
      <c r="C17" s="55">
        <v>360</v>
      </c>
      <c r="D17" s="56">
        <f>C17*15/360</f>
        <v>15</v>
      </c>
      <c r="E17" s="52">
        <f>G17/30*15/360*C17</f>
        <v>1823291.5049999999</v>
      </c>
      <c r="F17" s="53"/>
      <c r="G17" s="54">
        <f>C11</f>
        <v>3646583.01</v>
      </c>
      <c r="H17" s="24"/>
      <c r="I17" s="37"/>
      <c r="J17" s="37"/>
      <c r="K17" s="17"/>
    </row>
    <row r="18" spans="1:11" ht="17.25" x14ac:dyDescent="0.3">
      <c r="A18" s="32"/>
      <c r="B18" s="82" t="s">
        <v>20</v>
      </c>
      <c r="C18" s="55">
        <v>360</v>
      </c>
      <c r="D18" s="57">
        <f>C18</f>
        <v>360</v>
      </c>
      <c r="E18" s="52">
        <f>G18/360*C18</f>
        <v>4286528.7841796875</v>
      </c>
      <c r="F18" s="53"/>
      <c r="G18" s="54">
        <f>C11+H23/12+H24/12+H25/12</f>
        <v>4286528.7841796875</v>
      </c>
      <c r="H18" s="24"/>
      <c r="I18" s="42"/>
      <c r="J18" s="37"/>
      <c r="K18" s="17"/>
    </row>
    <row r="19" spans="1:11" ht="17.25" x14ac:dyDescent="0.3">
      <c r="A19" s="33"/>
      <c r="B19" s="82" t="s">
        <v>6</v>
      </c>
      <c r="C19" s="55">
        <v>360</v>
      </c>
      <c r="D19" s="57">
        <f>C19</f>
        <v>360</v>
      </c>
      <c r="E19" s="52">
        <f>G19*C19*0.12/360</f>
        <v>514383.4541015625</v>
      </c>
      <c r="F19" s="53"/>
      <c r="G19" s="54">
        <f>E18</f>
        <v>4286528.7841796875</v>
      </c>
      <c r="H19" s="24"/>
      <c r="I19" s="37"/>
      <c r="J19" s="37"/>
      <c r="K19" s="17"/>
    </row>
    <row r="20" spans="1:11" ht="17.25" hidden="1" x14ac:dyDescent="0.3">
      <c r="A20" s="33"/>
      <c r="B20" s="47" t="s">
        <v>26</v>
      </c>
      <c r="C20" s="47"/>
      <c r="D20" s="44">
        <f>C20*20/360</f>
        <v>0</v>
      </c>
      <c r="E20" s="52">
        <f>G20/30*C20</f>
        <v>0</v>
      </c>
      <c r="F20" s="45"/>
      <c r="G20" s="46"/>
      <c r="H20" s="24"/>
      <c r="I20" s="37"/>
      <c r="J20" s="37"/>
      <c r="K20" s="17"/>
    </row>
    <row r="21" spans="1:11" ht="17.25" x14ac:dyDescent="0.3">
      <c r="A21" s="70"/>
      <c r="B21" s="84" t="s">
        <v>19</v>
      </c>
      <c r="C21" s="71">
        <v>360</v>
      </c>
      <c r="D21" s="72">
        <f>C21*2/360</f>
        <v>2</v>
      </c>
      <c r="E21" s="73">
        <f>G21/360*C21</f>
        <v>243105.53399999999</v>
      </c>
      <c r="F21" s="58"/>
      <c r="G21" s="54">
        <f>C11/30*2</f>
        <v>243105.53399999999</v>
      </c>
      <c r="H21" s="49"/>
      <c r="I21" s="40"/>
      <c r="J21" s="38"/>
      <c r="K21" s="17"/>
    </row>
    <row r="22" spans="1:11" ht="17.25" x14ac:dyDescent="0.3">
      <c r="A22" s="76"/>
      <c r="B22" s="83" t="s">
        <v>30</v>
      </c>
      <c r="C22" s="77">
        <v>360</v>
      </c>
      <c r="D22" s="57">
        <v>360</v>
      </c>
      <c r="E22" s="78">
        <f>G22*C22/360</f>
        <v>3956795.80078125</v>
      </c>
      <c r="F22" s="79"/>
      <c r="G22" s="77">
        <f>C11+H24/12+H25/12</f>
        <v>3956795.80078125</v>
      </c>
      <c r="H22" s="80" t="s">
        <v>35</v>
      </c>
      <c r="I22" s="40"/>
      <c r="J22" s="38"/>
      <c r="K22" s="17"/>
    </row>
    <row r="23" spans="1:11" ht="17.25" x14ac:dyDescent="0.3">
      <c r="A23" s="15"/>
      <c r="B23" s="48"/>
      <c r="C23" s="45"/>
      <c r="D23" s="74" t="s">
        <v>27</v>
      </c>
      <c r="E23" s="75">
        <f>SUM(E15:E22)</f>
        <v>15888803.703062499</v>
      </c>
      <c r="F23" s="45"/>
      <c r="G23" s="46"/>
      <c r="H23" s="49">
        <f>E22</f>
        <v>3956795.80078125</v>
      </c>
      <c r="I23" s="43" t="s">
        <v>22</v>
      </c>
      <c r="J23" s="38"/>
      <c r="K23" s="17"/>
    </row>
    <row r="24" spans="1:11" ht="17.25" x14ac:dyDescent="0.3">
      <c r="A24" s="15"/>
      <c r="B24" s="18"/>
      <c r="C24" s="9"/>
      <c r="D24" s="9"/>
      <c r="E24" s="9"/>
      <c r="F24" s="9"/>
      <c r="G24" s="24"/>
      <c r="H24" s="49">
        <f>E17</f>
        <v>1823291.5049999999</v>
      </c>
      <c r="I24" s="43" t="s">
        <v>31</v>
      </c>
      <c r="J24" s="38"/>
      <c r="K24" s="17"/>
    </row>
    <row r="25" spans="1:11" ht="17.25" x14ac:dyDescent="0.3">
      <c r="A25" s="15" t="s">
        <v>23</v>
      </c>
      <c r="B25" s="18"/>
      <c r="C25" s="9"/>
      <c r="D25" s="9"/>
      <c r="E25" s="9"/>
      <c r="F25" s="16"/>
      <c r="G25" s="24"/>
      <c r="H25" s="49">
        <f>E16</f>
        <v>1899261.984375</v>
      </c>
      <c r="I25" s="40" t="s">
        <v>24</v>
      </c>
      <c r="J25" s="38"/>
      <c r="K25" s="17"/>
    </row>
    <row r="26" spans="1:11" ht="17.25" x14ac:dyDescent="0.3">
      <c r="A26" s="15"/>
      <c r="B26" s="18"/>
      <c r="C26" s="9"/>
      <c r="D26" s="9"/>
      <c r="E26" s="9"/>
      <c r="F26" s="16"/>
      <c r="G26" s="39" t="s">
        <v>23</v>
      </c>
      <c r="H26" s="24"/>
      <c r="I26" s="38"/>
      <c r="J26" s="38"/>
      <c r="K26" s="17"/>
    </row>
    <row r="27" spans="1:11" ht="17.25" x14ac:dyDescent="0.3">
      <c r="A27" s="15"/>
      <c r="B27" s="18"/>
      <c r="C27" s="9"/>
      <c r="D27" s="9"/>
      <c r="E27" s="9"/>
      <c r="F27" s="16"/>
      <c r="G27" s="39"/>
      <c r="H27" s="24"/>
      <c r="I27" s="38"/>
      <c r="J27" s="38"/>
      <c r="K27" s="17"/>
    </row>
    <row r="28" spans="1:11" x14ac:dyDescent="0.25">
      <c r="A28" s="62"/>
      <c r="B28" s="63"/>
      <c r="C28" s="64"/>
      <c r="D28" s="65"/>
      <c r="E28" s="64"/>
      <c r="F28" s="64"/>
      <c r="G28" s="66"/>
      <c r="J28" s="63"/>
      <c r="K28" s="17"/>
    </row>
    <row r="29" spans="1:11" x14ac:dyDescent="0.25">
      <c r="A29" s="62"/>
      <c r="B29" s="63"/>
      <c r="C29" s="64"/>
      <c r="D29" s="66"/>
      <c r="E29" s="64"/>
      <c r="F29" s="64"/>
      <c r="G29" s="66"/>
      <c r="J29" s="67"/>
      <c r="K29" s="17"/>
    </row>
    <row r="30" spans="1:11" x14ac:dyDescent="0.25">
      <c r="A30" s="63"/>
      <c r="B30" s="67"/>
      <c r="D30" s="68"/>
      <c r="E30" s="64"/>
      <c r="F30" s="64"/>
      <c r="G30" s="66"/>
      <c r="J30" s="67"/>
      <c r="K30" s="17"/>
    </row>
    <row r="31" spans="1:11" x14ac:dyDescent="0.25">
      <c r="A31" s="69"/>
      <c r="B31" s="63"/>
      <c r="E31" s="64"/>
      <c r="F31" s="64"/>
      <c r="G31" s="66"/>
      <c r="J31" s="63"/>
      <c r="K31" s="17"/>
    </row>
    <row r="32" spans="1:11" x14ac:dyDescent="0.25">
      <c r="B32" s="63"/>
      <c r="C32" s="64"/>
      <c r="E32" s="64"/>
      <c r="F32" s="64"/>
      <c r="G32" s="66"/>
      <c r="J32" s="67"/>
      <c r="K32" s="17"/>
    </row>
    <row r="33" spans="1:11" x14ac:dyDescent="0.25">
      <c r="A33" s="67"/>
      <c r="C33" s="64"/>
      <c r="D33" s="66"/>
      <c r="E33" s="64"/>
      <c r="F33" s="64"/>
      <c r="G33" s="66"/>
      <c r="J33" s="67"/>
      <c r="K33" s="17"/>
    </row>
    <row r="34" spans="1:11" ht="17.25" x14ac:dyDescent="0.3">
      <c r="A34" s="15"/>
      <c r="B34" s="18"/>
      <c r="C34" s="9"/>
      <c r="D34" s="9"/>
      <c r="E34" s="9"/>
      <c r="F34" s="16"/>
      <c r="G34" s="20"/>
      <c r="H34" s="9"/>
      <c r="I34" s="11"/>
      <c r="J34" s="19"/>
      <c r="K34" s="17"/>
    </row>
    <row r="35" spans="1:11" ht="17.25" x14ac:dyDescent="0.3">
      <c r="A35" s="18"/>
      <c r="B35" s="18"/>
      <c r="C35" s="18"/>
      <c r="D35" s="9"/>
      <c r="E35" s="9"/>
      <c r="F35" s="16"/>
      <c r="G35" s="20"/>
      <c r="H35" s="21"/>
      <c r="I35" s="19"/>
      <c r="J35" s="19"/>
      <c r="K35" s="17"/>
    </row>
    <row r="36" spans="1:11" ht="17.25" x14ac:dyDescent="0.3">
      <c r="A36" s="15"/>
      <c r="B36" s="18"/>
      <c r="C36" s="9"/>
      <c r="D36" s="9"/>
      <c r="E36" s="9"/>
      <c r="F36" s="16"/>
      <c r="G36" s="20"/>
      <c r="H36" s="9"/>
      <c r="I36" s="19"/>
      <c r="J36" s="19"/>
      <c r="K36" s="17"/>
    </row>
    <row r="37" spans="1:11" ht="17.25" x14ac:dyDescent="0.3">
      <c r="A37" s="15"/>
      <c r="B37" s="18"/>
      <c r="C37" s="9"/>
      <c r="D37" s="9"/>
      <c r="E37" s="9"/>
      <c r="F37" s="16"/>
      <c r="G37" s="20"/>
      <c r="H37" s="9"/>
      <c r="I37" s="19"/>
      <c r="J37" s="19"/>
      <c r="K37" s="17"/>
    </row>
    <row r="38" spans="1:11" ht="17.25" x14ac:dyDescent="0.3">
      <c r="A38" s="15"/>
      <c r="B38" s="18"/>
      <c r="C38" s="9"/>
      <c r="D38" s="9"/>
      <c r="E38" s="9"/>
      <c r="F38" s="16"/>
      <c r="G38" s="20"/>
      <c r="H38" s="9"/>
      <c r="I38" s="19"/>
      <c r="J38" s="19"/>
      <c r="K38" s="17"/>
    </row>
    <row r="39" spans="1:11" ht="17.25" x14ac:dyDescent="0.3">
      <c r="A39" s="15"/>
      <c r="B39" s="18"/>
      <c r="C39" s="9"/>
      <c r="D39" s="9"/>
      <c r="E39" s="9"/>
      <c r="F39" s="16"/>
      <c r="G39" s="20"/>
      <c r="H39" s="9"/>
      <c r="I39" s="19"/>
      <c r="J39" s="19"/>
      <c r="K39" s="17"/>
    </row>
    <row r="40" spans="1:11" ht="17.25" x14ac:dyDescent="0.3">
      <c r="A40" s="15"/>
      <c r="B40" s="18"/>
      <c r="C40" s="9"/>
      <c r="D40" s="9"/>
      <c r="E40" s="9"/>
      <c r="F40" s="16"/>
      <c r="G40" s="20"/>
      <c r="H40" s="9"/>
      <c r="I40" s="19"/>
      <c r="J40" s="19"/>
      <c r="K40" s="17"/>
    </row>
    <row r="41" spans="1:11" ht="17.25" x14ac:dyDescent="0.3">
      <c r="A41" s="15"/>
      <c r="B41" s="18"/>
      <c r="C41" s="9"/>
      <c r="D41" s="9"/>
      <c r="E41" s="9"/>
      <c r="F41" s="16"/>
      <c r="G41" s="20"/>
      <c r="H41" s="9"/>
      <c r="I41" s="19"/>
      <c r="J41" s="19"/>
      <c r="K41" s="17"/>
    </row>
    <row r="42" spans="1:11" ht="17.25" x14ac:dyDescent="0.3">
      <c r="A42" s="15"/>
      <c r="B42" s="18"/>
      <c r="C42" s="9"/>
      <c r="D42" s="9"/>
      <c r="E42" s="9"/>
      <c r="F42" s="16"/>
      <c r="G42" s="20"/>
      <c r="H42" s="9"/>
      <c r="I42" s="19"/>
      <c r="J42" s="19"/>
      <c r="K42" s="17"/>
    </row>
    <row r="43" spans="1:11" ht="17.25" x14ac:dyDescent="0.3">
      <c r="A43" s="15"/>
      <c r="B43" s="18"/>
      <c r="C43" s="9"/>
      <c r="D43" s="9"/>
      <c r="E43" s="9"/>
      <c r="F43" s="16"/>
      <c r="G43" s="20"/>
      <c r="H43" s="9"/>
      <c r="I43" s="19"/>
      <c r="J43" s="19"/>
      <c r="K43" s="17"/>
    </row>
    <row r="44" spans="1:11" ht="17.25" x14ac:dyDescent="0.3">
      <c r="A44" s="15"/>
      <c r="B44" s="18"/>
      <c r="C44" s="9"/>
      <c r="D44" s="9"/>
      <c r="E44" s="9"/>
      <c r="F44" s="16"/>
      <c r="G44" s="20"/>
      <c r="H44" s="9"/>
      <c r="I44" s="19"/>
      <c r="J44" s="19"/>
      <c r="K44" s="17"/>
    </row>
    <row r="45" spans="1:11" ht="17.25" x14ac:dyDescent="0.3">
      <c r="A45" s="15"/>
      <c r="B45" s="18"/>
      <c r="C45" s="9"/>
      <c r="D45" s="9"/>
      <c r="E45" s="9"/>
      <c r="F45" s="16"/>
      <c r="G45" s="20"/>
      <c r="H45" s="9"/>
      <c r="I45" s="19"/>
      <c r="J45" s="19"/>
      <c r="K45" s="17"/>
    </row>
    <row r="46" spans="1:11" ht="17.25" x14ac:dyDescent="0.3">
      <c r="A46" s="15"/>
      <c r="B46" s="18"/>
      <c r="C46" s="9"/>
      <c r="D46" s="9"/>
      <c r="E46" s="9"/>
      <c r="F46" s="16"/>
      <c r="G46" s="20"/>
      <c r="H46" s="9"/>
      <c r="I46" s="19"/>
      <c r="J46" s="19"/>
      <c r="K46" s="17"/>
    </row>
    <row r="47" spans="1:11" ht="17.25" x14ac:dyDescent="0.3">
      <c r="A47" s="15"/>
      <c r="B47" s="18"/>
      <c r="C47" s="9"/>
      <c r="D47" s="9"/>
      <c r="E47" s="9"/>
      <c r="F47" s="16"/>
      <c r="G47" s="20"/>
      <c r="H47" s="9"/>
      <c r="I47" s="19"/>
      <c r="J47" s="19"/>
      <c r="K47" s="17"/>
    </row>
    <row r="48" spans="1:11" ht="17.25" x14ac:dyDescent="0.3">
      <c r="A48" s="15"/>
      <c r="B48" s="18"/>
      <c r="C48" s="9"/>
      <c r="D48" s="9"/>
      <c r="E48" s="9"/>
      <c r="F48" s="16"/>
      <c r="G48" s="20"/>
      <c r="H48" s="9"/>
      <c r="I48" s="19"/>
      <c r="J48" s="19"/>
      <c r="K48" s="17"/>
    </row>
    <row r="49" spans="1:11" ht="17.25" x14ac:dyDescent="0.3">
      <c r="A49" s="15"/>
      <c r="B49" s="18"/>
      <c r="C49" s="9"/>
      <c r="D49" s="9"/>
      <c r="E49" s="9"/>
      <c r="F49" s="16"/>
      <c r="G49" s="20"/>
      <c r="H49" s="9"/>
      <c r="I49" s="19"/>
      <c r="J49" s="19"/>
      <c r="K49" s="17"/>
    </row>
    <row r="50" spans="1:11" ht="17.25" x14ac:dyDescent="0.3">
      <c r="A50" s="15"/>
      <c r="B50" s="18"/>
      <c r="C50" s="9"/>
      <c r="D50" s="9"/>
      <c r="E50" s="9"/>
      <c r="F50" s="16"/>
      <c r="G50" s="20"/>
      <c r="H50" s="9"/>
      <c r="I50" s="19"/>
      <c r="J50" s="19"/>
      <c r="K50" s="17"/>
    </row>
    <row r="51" spans="1:11" ht="17.25" x14ac:dyDescent="0.3">
      <c r="A51" s="18"/>
      <c r="B51" s="18"/>
      <c r="C51" s="18"/>
      <c r="D51" s="18"/>
      <c r="E51" s="9"/>
      <c r="F51" s="18"/>
      <c r="G51" s="18"/>
      <c r="H51" s="9"/>
      <c r="I51" s="11"/>
      <c r="J51" s="19"/>
      <c r="K51" s="17"/>
    </row>
    <row r="52" spans="1:11" ht="17.25" x14ac:dyDescent="0.3">
      <c r="A52" s="18"/>
      <c r="B52" s="9"/>
      <c r="C52" s="18"/>
      <c r="D52" s="18"/>
      <c r="E52" s="9"/>
      <c r="F52" s="18"/>
      <c r="G52" s="18"/>
      <c r="H52" s="9"/>
      <c r="I52" s="11"/>
      <c r="J52" s="19"/>
      <c r="K52" s="17"/>
    </row>
    <row r="53" spans="1:11" ht="15.75" x14ac:dyDescent="0.25">
      <c r="A53" s="18"/>
      <c r="B53" s="9"/>
      <c r="C53" s="18"/>
      <c r="D53" s="18"/>
      <c r="E53" s="18"/>
      <c r="F53" s="18"/>
      <c r="G53" s="18"/>
      <c r="H53" s="18"/>
      <c r="I53" s="18"/>
      <c r="J53" s="18"/>
      <c r="K53" s="17"/>
    </row>
    <row r="54" spans="1:11" ht="17.25" x14ac:dyDescent="0.3">
      <c r="A54" s="18"/>
      <c r="B54" s="4"/>
      <c r="C54" s="18"/>
      <c r="D54" s="18"/>
      <c r="E54" s="9"/>
      <c r="F54" s="18"/>
      <c r="G54" s="18"/>
      <c r="H54" s="9"/>
      <c r="I54" s="11"/>
      <c r="J54" s="19"/>
      <c r="K54" s="17"/>
    </row>
    <row r="55" spans="1:11" ht="17.25" x14ac:dyDescent="0.3">
      <c r="A55" s="18"/>
      <c r="B55" s="9"/>
      <c r="C55" s="9"/>
      <c r="D55" s="9"/>
      <c r="E55" s="9"/>
      <c r="F55" s="22"/>
      <c r="G55" s="18"/>
      <c r="H55" s="9"/>
      <c r="I55" s="11"/>
      <c r="J55" s="19"/>
      <c r="K55" s="17"/>
    </row>
    <row r="56" spans="1:11" ht="17.25" x14ac:dyDescent="0.3">
      <c r="A56" s="18"/>
      <c r="B56" s="18"/>
      <c r="C56" s="9"/>
      <c r="D56" s="18"/>
      <c r="E56" s="9"/>
      <c r="F56" s="18"/>
      <c r="G56" s="18"/>
      <c r="H56" s="9"/>
      <c r="I56" s="11"/>
      <c r="J56" s="19"/>
      <c r="K56" s="17"/>
    </row>
    <row r="57" spans="1:11" ht="17.25" x14ac:dyDescent="0.3">
      <c r="A57" s="18"/>
      <c r="B57" s="18"/>
      <c r="C57" s="9"/>
      <c r="D57" s="18"/>
      <c r="E57" s="9"/>
      <c r="F57" s="18"/>
      <c r="G57" s="18"/>
      <c r="H57" s="9"/>
      <c r="I57" s="11"/>
      <c r="J57" s="19"/>
      <c r="K57" s="17"/>
    </row>
    <row r="58" spans="1:11" ht="17.25" x14ac:dyDescent="0.3">
      <c r="A58" s="18"/>
      <c r="B58" s="18"/>
      <c r="C58" s="9"/>
      <c r="D58" s="18"/>
      <c r="E58" s="9"/>
      <c r="F58" s="18"/>
      <c r="G58" s="18"/>
      <c r="H58" s="9"/>
      <c r="I58" s="11"/>
      <c r="J58" s="19"/>
      <c r="K58" s="17"/>
    </row>
    <row r="59" spans="1:11" ht="17.25" x14ac:dyDescent="0.3">
      <c r="A59" s="18"/>
      <c r="B59" s="18"/>
      <c r="C59" s="9"/>
      <c r="D59" s="18"/>
      <c r="E59" s="9"/>
      <c r="F59" s="18"/>
      <c r="G59" s="18"/>
      <c r="H59" s="9"/>
      <c r="I59" s="11"/>
      <c r="J59" s="19"/>
      <c r="K59" s="17"/>
    </row>
    <row r="60" spans="1:11" ht="17.25" x14ac:dyDescent="0.3">
      <c r="A60" s="18"/>
      <c r="B60" s="18"/>
      <c r="C60" s="9"/>
      <c r="D60" s="18"/>
      <c r="E60" s="9"/>
      <c r="F60" s="18"/>
      <c r="G60" s="18"/>
      <c r="H60" s="9"/>
      <c r="I60" s="11"/>
      <c r="J60" s="19"/>
      <c r="K60" s="17"/>
    </row>
    <row r="61" spans="1:11" ht="17.25" x14ac:dyDescent="0.3">
      <c r="A61" s="17"/>
      <c r="B61" s="18"/>
      <c r="C61" s="9"/>
      <c r="D61" s="9"/>
      <c r="E61" s="9"/>
      <c r="F61" s="23"/>
      <c r="G61" s="18"/>
      <c r="H61" s="9"/>
      <c r="I61" s="11"/>
      <c r="J61" s="19"/>
      <c r="K61" s="17"/>
    </row>
    <row r="62" spans="1:11" ht="17.25" x14ac:dyDescent="0.3">
      <c r="A62" s="17"/>
      <c r="B62" s="18"/>
      <c r="C62" s="9"/>
      <c r="D62" s="9"/>
      <c r="E62" s="9"/>
      <c r="F62" s="18"/>
      <c r="G62" s="18"/>
      <c r="H62" s="9"/>
      <c r="I62" s="11"/>
      <c r="J62" s="19"/>
      <c r="K62" s="17"/>
    </row>
    <row r="63" spans="1:11" ht="15.75" x14ac:dyDescent="0.25">
      <c r="A63" s="17"/>
      <c r="B63" s="9"/>
      <c r="C63" s="18"/>
      <c r="D63" s="18"/>
      <c r="E63" s="18"/>
      <c r="F63" s="18"/>
      <c r="G63" s="18"/>
      <c r="H63" s="18"/>
      <c r="I63" s="18"/>
      <c r="J63" s="18"/>
      <c r="K63" s="17"/>
    </row>
    <row r="64" spans="1:11" ht="15.75" x14ac:dyDescent="0.25">
      <c r="A64" s="17"/>
      <c r="B64" s="9"/>
      <c r="C64" s="18"/>
      <c r="D64" s="18"/>
      <c r="E64" s="18"/>
      <c r="F64" s="18"/>
      <c r="G64" s="18"/>
      <c r="H64" s="18"/>
      <c r="I64" s="18"/>
      <c r="J64" s="18"/>
      <c r="K64" s="17"/>
    </row>
    <row r="65" spans="1:11" ht="15.75" x14ac:dyDescent="0.25">
      <c r="A65" s="17"/>
      <c r="B65" s="86"/>
      <c r="C65" s="86"/>
      <c r="D65" s="18"/>
      <c r="E65" s="18"/>
      <c r="F65" s="87"/>
      <c r="G65" s="87"/>
      <c r="H65" s="87"/>
      <c r="I65" s="18"/>
      <c r="J65" s="18"/>
      <c r="K65" s="17"/>
    </row>
    <row r="66" spans="1:11" ht="15.75" x14ac:dyDescent="0.25">
      <c r="A66" s="17"/>
      <c r="B66" s="9"/>
      <c r="C66" s="18"/>
      <c r="D66" s="18"/>
      <c r="E66" s="18"/>
      <c r="F66" s="18"/>
      <c r="G66" s="18"/>
      <c r="H66" s="18"/>
      <c r="I66" s="18"/>
      <c r="J66" s="18"/>
      <c r="K66" s="17"/>
    </row>
    <row r="67" spans="1:11" ht="15.75" x14ac:dyDescent="0.25">
      <c r="A67" s="17"/>
      <c r="B67" s="9"/>
      <c r="C67" s="18"/>
      <c r="D67" s="18"/>
      <c r="E67" s="18"/>
      <c r="F67" s="18"/>
      <c r="G67" s="18"/>
      <c r="H67" s="18"/>
      <c r="I67" s="18"/>
      <c r="J67" s="18"/>
      <c r="K67" s="17"/>
    </row>
    <row r="68" spans="1:11" ht="15.75" x14ac:dyDescent="0.25">
      <c r="A68" s="17"/>
      <c r="B68" s="9"/>
      <c r="C68" s="18"/>
      <c r="D68" s="18"/>
      <c r="E68" s="18"/>
      <c r="F68" s="18"/>
      <c r="G68" s="18"/>
      <c r="H68" s="18"/>
      <c r="I68" s="18"/>
      <c r="J68" s="18"/>
      <c r="K68" s="17"/>
    </row>
    <row r="69" spans="1:11" ht="15.75" x14ac:dyDescent="0.25">
      <c r="A69" s="17"/>
      <c r="B69" s="9"/>
      <c r="C69" s="18"/>
      <c r="D69" s="18"/>
      <c r="E69" s="18"/>
      <c r="F69" s="18"/>
      <c r="G69" s="18"/>
      <c r="H69" s="18"/>
      <c r="I69" s="18"/>
      <c r="J69" s="18"/>
      <c r="K69" s="17"/>
    </row>
    <row r="70" spans="1:11" ht="15.75" x14ac:dyDescent="0.25">
      <c r="A70" s="17"/>
      <c r="B70" s="9"/>
      <c r="C70" s="18"/>
      <c r="D70" s="18"/>
      <c r="E70" s="18"/>
      <c r="F70" s="18"/>
      <c r="G70" s="18"/>
      <c r="H70" s="18"/>
      <c r="I70" s="18"/>
      <c r="J70" s="18"/>
      <c r="K70" s="17"/>
    </row>
    <row r="73" spans="1:11" x14ac:dyDescent="0.25">
      <c r="H73" s="10"/>
    </row>
  </sheetData>
  <mergeCells count="2">
    <mergeCell ref="B65:C65"/>
    <mergeCell ref="F65:H65"/>
  </mergeCells>
  <pageMargins left="3.1496062992125986" right="0.39370078740157483" top="1.1811023622047245" bottom="0.78740157480314965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CONTROL INTERNO 2017</vt:lpstr>
      <vt:lpstr>GERENTE</vt:lpstr>
      <vt:lpstr>SUBGERENTE DEPORTIVO</vt:lpstr>
      <vt:lpstr>SUBGERENTE ADMINISTRATIVO</vt:lpstr>
      <vt:lpstr> SECRETARIA</vt:lpstr>
      <vt:lpstr>TESORERO</vt:lpstr>
    </vt:vector>
  </TitlesOfParts>
  <Company>Windows XP Colossus Edition 2 Reloaded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Colossus User</dc:creator>
  <cp:lastModifiedBy>Tesoreria</cp:lastModifiedBy>
  <cp:lastPrinted>2015-02-02T16:11:07Z</cp:lastPrinted>
  <dcterms:created xsi:type="dcterms:W3CDTF">2012-08-14T19:37:01Z</dcterms:created>
  <dcterms:modified xsi:type="dcterms:W3CDTF">2016-08-27T14:14:30Z</dcterms:modified>
</cp:coreProperties>
</file>