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155" activeTab="1"/>
  </bookViews>
  <sheets>
    <sheet name="PPTO" sheetId="2" r:id="rId1"/>
    <sheet name="COPIA" sheetId="3" r:id="rId2"/>
    <sheet name="Hoja1" sheetId="4" r:id="rId3"/>
    <sheet name="Hoja2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2" i="3" l="1"/>
  <c r="H62" i="3"/>
  <c r="G67" i="3"/>
  <c r="G65" i="3"/>
  <c r="G62" i="3"/>
  <c r="G60" i="3"/>
  <c r="G57" i="3"/>
  <c r="G53" i="3"/>
  <c r="G52" i="3"/>
  <c r="G51" i="3"/>
  <c r="G35" i="3"/>
  <c r="G31" i="3"/>
  <c r="G28" i="3"/>
  <c r="G23" i="3"/>
  <c r="G22" i="3"/>
  <c r="G20" i="3"/>
  <c r="G19" i="3"/>
  <c r="G12" i="3"/>
  <c r="G11" i="3"/>
  <c r="G7" i="3"/>
  <c r="G6" i="3"/>
  <c r="G10" i="3" l="1"/>
  <c r="G9" i="3" s="1"/>
  <c r="G5" i="3" s="1"/>
  <c r="G4" i="3"/>
  <c r="E11" i="3"/>
  <c r="E60" i="3"/>
  <c r="E67" i="3"/>
  <c r="E65" i="3"/>
  <c r="E62" i="3" s="1"/>
  <c r="E57" i="3"/>
  <c r="E53" i="3"/>
  <c r="E52" i="3" s="1"/>
  <c r="E51" i="3"/>
  <c r="E35" i="3"/>
  <c r="E31" i="3" s="1"/>
  <c r="E28" i="3"/>
  <c r="E23" i="3"/>
  <c r="E22" i="3" s="1"/>
  <c r="E20" i="3"/>
  <c r="E19" i="3"/>
  <c r="E12" i="3"/>
  <c r="E7" i="3"/>
  <c r="E6" i="3"/>
  <c r="E65" i="2"/>
  <c r="E63" i="2"/>
  <c r="E60" i="2" s="1"/>
  <c r="E58" i="2"/>
  <c r="E55" i="2"/>
  <c r="E52" i="2"/>
  <c r="E51" i="2" s="1"/>
  <c r="E50" i="2"/>
  <c r="E34" i="2" s="1"/>
  <c r="E30" i="2" s="1"/>
  <c r="E27" i="2"/>
  <c r="E22" i="2"/>
  <c r="E21" i="2" s="1"/>
  <c r="E19" i="2"/>
  <c r="E18" i="2"/>
  <c r="E12" i="2"/>
  <c r="E11" i="2" s="1"/>
  <c r="E7" i="2"/>
  <c r="E6" i="2" s="1"/>
  <c r="E10" i="3" l="1"/>
  <c r="E9" i="3" s="1"/>
  <c r="E5" i="3" s="1"/>
  <c r="E4" i="3" s="1"/>
  <c r="E10" i="2"/>
  <c r="E9" i="2" s="1"/>
  <c r="E5" i="2" s="1"/>
  <c r="E4" i="2" s="1"/>
  <c r="C11" i="3"/>
  <c r="C12" i="3"/>
  <c r="C67" i="3" l="1"/>
  <c r="C65" i="3"/>
  <c r="C62" i="3" s="1"/>
  <c r="C60" i="3"/>
  <c r="C57" i="3"/>
  <c r="C53" i="3"/>
  <c r="C51" i="3"/>
  <c r="C35" i="3" s="1"/>
  <c r="C31" i="3" s="1"/>
  <c r="C28" i="3"/>
  <c r="C23" i="3"/>
  <c r="C22" i="3" s="1"/>
  <c r="C20" i="3"/>
  <c r="C19" i="3"/>
  <c r="C7" i="3"/>
  <c r="C6" i="3"/>
  <c r="C4" i="2"/>
  <c r="C21" i="2"/>
  <c r="C6" i="2"/>
  <c r="C10" i="2"/>
  <c r="C9" i="2" s="1"/>
  <c r="C5" i="2" s="1"/>
  <c r="C11" i="2"/>
  <c r="C60" i="2"/>
  <c r="C65" i="2"/>
  <c r="C63" i="2"/>
  <c r="C58" i="2"/>
  <c r="C51" i="2"/>
  <c r="C52" i="2"/>
  <c r="C55" i="2"/>
  <c r="C34" i="2"/>
  <c r="C30" i="2"/>
  <c r="C27" i="2"/>
  <c r="C22" i="2"/>
  <c r="C18" i="2"/>
  <c r="C7" i="2"/>
  <c r="C10" i="3" l="1"/>
  <c r="C9" i="3" s="1"/>
  <c r="C5" i="3" s="1"/>
  <c r="C4" i="3" s="1"/>
  <c r="C52" i="3"/>
  <c r="C50" i="2"/>
  <c r="C19" i="2"/>
  <c r="C12" i="2"/>
</calcChain>
</file>

<file path=xl/sharedStrings.xml><?xml version="1.0" encoding="utf-8"?>
<sst xmlns="http://schemas.openxmlformats.org/spreadsheetml/2006/main" count="150" uniqueCount="81">
  <si>
    <t>DETALLE</t>
  </si>
  <si>
    <t xml:space="preserve">DEPORTE Y RECREACION - INVERSION </t>
  </si>
  <si>
    <t>FOMENTO DESARROLLO Y PRACTICA DEPORTE RECREACION Y APROVECHAMIENTO DEL TIEMPO LIBRE</t>
  </si>
  <si>
    <t>EDUCACION FISICA Y DEPORTE ESCOLAR</t>
  </si>
  <si>
    <t>RP. Implementación del Programa de deporte Escolar</t>
  </si>
  <si>
    <t xml:space="preserve">Juegos Supérate Interescolares   Intercolegiados </t>
  </si>
  <si>
    <t>DEPORTE FORMATIVO Y COMPETITIVO</t>
  </si>
  <si>
    <t>RP. Mejoramiento de los procesos Formativos y Competitivos de la Comunidad Deportiva</t>
  </si>
  <si>
    <t>Eventos  Deportivos  Municipales</t>
  </si>
  <si>
    <t>Juegos Comunales</t>
  </si>
  <si>
    <t>Juegos Departamentales</t>
  </si>
  <si>
    <t>Juegos de  Discapacidad</t>
  </si>
  <si>
    <t>Juegos  Interveredales</t>
  </si>
  <si>
    <t>Carrera Atlética  Ciudad  de Yumbo</t>
  </si>
  <si>
    <t xml:space="preserve">Eventos Deportivos Municipales </t>
  </si>
  <si>
    <t>Eventos  Deportivos  Departamentales</t>
  </si>
  <si>
    <t xml:space="preserve">Eventos  Deportivos  Nacionales </t>
  </si>
  <si>
    <t xml:space="preserve">Eventos  Deportivos Internacionales </t>
  </si>
  <si>
    <t>Apoyo a Deportistas</t>
  </si>
  <si>
    <t xml:space="preserve">Suplementos  Vitamínicos </t>
  </si>
  <si>
    <t xml:space="preserve">Hidratación </t>
  </si>
  <si>
    <t>Logística Actividades Deportivas</t>
  </si>
  <si>
    <t xml:space="preserve">Botiquín </t>
  </si>
  <si>
    <t>Mérito Deportivo</t>
  </si>
  <si>
    <t>TP.  Mejoramiento de los Formativos y Competitivos de la Comunidad Deportiva</t>
  </si>
  <si>
    <t>Clubes y Comités Deportivos</t>
  </si>
  <si>
    <t>RECREACION Y APROVECHAMIENTO DEL TIEMPO LIBRE</t>
  </si>
  <si>
    <t>RP. Mejoramiento de los procesos recreativos y aprovechamiento del tiempo libre</t>
  </si>
  <si>
    <t xml:space="preserve">Apoyo  Logístico </t>
  </si>
  <si>
    <t>Alquiler de Inflables y Brinca Brinca</t>
  </si>
  <si>
    <t>TP. Mejoramiento de los procesos recreativos y aprovechamiento del tiempo libre</t>
  </si>
  <si>
    <t>Ciclo paseos Dominicales</t>
  </si>
  <si>
    <t>Ciclo paseos Nocturnos</t>
  </si>
  <si>
    <t>Vacaciones Recreativas</t>
  </si>
  <si>
    <t>Mes del Niño y la Recreación</t>
  </si>
  <si>
    <t>Labor Social Estudiantil</t>
  </si>
  <si>
    <t>Festival  Municipal del Viento y las Cometas</t>
  </si>
  <si>
    <t>Campamentos Juveniles</t>
  </si>
  <si>
    <t>Recreación y Estilos de Vida Saludable</t>
  </si>
  <si>
    <t>Actividades Aprovechamiento del Tiempo Libre de la Comunidad</t>
  </si>
  <si>
    <t>Deporte Extremo</t>
  </si>
  <si>
    <t>Adulto Mayor</t>
  </si>
  <si>
    <t>Recreación Primera Infancia</t>
  </si>
  <si>
    <t>Juegos Recreo - deportivos</t>
  </si>
  <si>
    <t>Jornada  Deportiva  y Recreativa</t>
  </si>
  <si>
    <t>Descentralizados Imderty</t>
  </si>
  <si>
    <t>CONSTRUCCION MANTENIMIENTO Y/O ADECUACION DE LOS ESCENARIOS DEPORTIVOS Y RECREATIVOS</t>
  </si>
  <si>
    <t>SGP Mantenimiento y mejoramiento escenarios Deportivos</t>
  </si>
  <si>
    <t>SGP  Equipo  Gestor  Mantenimiento</t>
  </si>
  <si>
    <t>RP Mantenimiento y mejoramiento  escenarios  Deportivos</t>
  </si>
  <si>
    <t>RP Mantenimiento y mejoramiento escenarios  Deportivos</t>
  </si>
  <si>
    <t>PAGO DE INSTRUCTORES CONTRATADOS PARA LA PRACTICA DEL DEPORTE Y LA RECREACION</t>
  </si>
  <si>
    <t>RP. Equipo Gestor Deporte Escolar</t>
  </si>
  <si>
    <t>TP. Equipo Gestor Deporte Escolar</t>
  </si>
  <si>
    <t>RP. Mejoramiento de los procesos formativos y competitivos de la comunidad deportiva</t>
  </si>
  <si>
    <t>Equipo Gestor para el Mejoramiento de los procesos formativos y competitivos de la comunidad deportiva</t>
  </si>
  <si>
    <t>Equipo Gestor para el Mejoramiento de los Procesos Recreativos y Aprovechamiento del Tiempo Libre</t>
  </si>
  <si>
    <t>RP. Mejoramiento de los procesos formativos y competitivos de la comunidad deportiva juegos Docentes</t>
  </si>
  <si>
    <t>ELECT Construccion mantenimiento y Mejoramiento Escenarios deportivos</t>
  </si>
  <si>
    <t>DOTACION ESCENARIOS DEPORTIVOS E IMPLEMENTOS PARA LA PRACTICA DEL DEPORTE</t>
  </si>
  <si>
    <r>
      <t>Rp.</t>
    </r>
    <r>
      <rPr>
        <sz val="8"/>
        <color rgb="FF000000"/>
        <rFont val="Arial"/>
        <family val="2"/>
      </rPr>
      <t xml:space="preserve"> Dotación escenarios deportivos e implentacion de la practica del deporte y la educacion fisica y Recreación</t>
    </r>
  </si>
  <si>
    <t>RP Construccion mantenimiento y Mejoramiento Escenarios deportivos</t>
  </si>
  <si>
    <t>RPOtras actividades a definir</t>
  </si>
  <si>
    <t>PROYECTADO DE ACUERDO AL TECHO PPPTAL PLAN INDICATIVO</t>
  </si>
  <si>
    <t>INCREMENTO CON EL 3%</t>
  </si>
  <si>
    <t>INCREMENTO CON EL 5%</t>
  </si>
  <si>
    <t>TP.  Mejoramiento de los procesos formativos y Competitivos de la Comunidad Deportiva</t>
  </si>
  <si>
    <t>se quita cancha polvero</t>
  </si>
  <si>
    <t>techo pptal</t>
  </si>
  <si>
    <t>2016 $46450384mes propouesta $70000000*12=840000000</t>
  </si>
  <si>
    <t>servicio publicos 252000000 =$21.000.000 mes *12</t>
  </si>
  <si>
    <t>mto$250.000.000</t>
  </si>
  <si>
    <t>observaciones</t>
  </si>
  <si>
    <t>se requieren aproximadamente$850 millones.</t>
  </si>
  <si>
    <t>se incrementan escenarios</t>
  </si>
  <si>
    <t>se aumenta por fuente</t>
  </si>
  <si>
    <t>observaciones generales:</t>
  </si>
  <si>
    <t>1. No hay recursos para juegos departamentales</t>
  </si>
  <si>
    <t>2. No hay incremento para contratistas</t>
  </si>
  <si>
    <t>3. se repetiria el presupuesto y se deben ajustar algunos rubros para llegar al techo presupuestal.</t>
  </si>
  <si>
    <t>rp equipo gestor de 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</si>
</sst>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_);[Red]\(&quot;$&quot;\ #,##0\)"/>
  </numFmts>
  <fonts count="13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403151"/>
      <name val="Arial"/>
      <family val="2"/>
    </font>
    <font>
      <sz val="8"/>
      <color rgb="FF40315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right" vertical="center"/>
    </xf>
    <xf numFmtId="0" fontId="2" fillId="4" borderId="3" xfId="0" applyFont="1" applyFill="1" applyBorder="1" applyAlignment="1">
      <alignment horizontal="left" vertical="center"/>
    </xf>
    <xf numFmtId="164" fontId="4" fillId="4" borderId="4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right" vertical="center"/>
    </xf>
    <xf numFmtId="0" fontId="2" fillId="3" borderId="3" xfId="0" applyFont="1" applyFill="1" applyBorder="1" applyAlignment="1">
      <alignment horizontal="left" vertical="center" wrapText="1"/>
    </xf>
    <xf numFmtId="164" fontId="2" fillId="3" borderId="4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164" fontId="5" fillId="0" borderId="4" xfId="0" applyNumberFormat="1" applyFont="1" applyBorder="1" applyAlignment="1">
      <alignment horizontal="right" vertical="center"/>
    </xf>
    <xf numFmtId="0" fontId="2" fillId="6" borderId="3" xfId="0" applyFont="1" applyFill="1" applyBorder="1" applyAlignment="1">
      <alignment horizontal="left" vertical="center"/>
    </xf>
    <xf numFmtId="164" fontId="2" fillId="6" borderId="4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2" fillId="7" borderId="3" xfId="0" applyFont="1" applyFill="1" applyBorder="1" applyAlignment="1">
      <alignment horizontal="left" vertical="center"/>
    </xf>
    <xf numFmtId="164" fontId="2" fillId="7" borderId="4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164" fontId="4" fillId="7" borderId="4" xfId="0" applyNumberFormat="1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164" fontId="3" fillId="8" borderId="4" xfId="0" applyNumberFormat="1" applyFont="1" applyFill="1" applyBorder="1" applyAlignment="1">
      <alignment horizontal="right" vertical="center"/>
    </xf>
    <xf numFmtId="0" fontId="2" fillId="9" borderId="3" xfId="0" applyFont="1" applyFill="1" applyBorder="1" applyAlignment="1">
      <alignment horizontal="left" vertical="center" wrapText="1"/>
    </xf>
    <xf numFmtId="164" fontId="0" fillId="0" borderId="0" xfId="0" applyNumberFormat="1"/>
    <xf numFmtId="164" fontId="1" fillId="3" borderId="4" xfId="0" applyNumberFormat="1" applyFont="1" applyFill="1" applyBorder="1" applyAlignment="1">
      <alignment horizontal="right" vertical="center"/>
    </xf>
    <xf numFmtId="0" fontId="2" fillId="10" borderId="3" xfId="0" applyFont="1" applyFill="1" applyBorder="1" applyAlignment="1">
      <alignment horizontal="left" vertical="center"/>
    </xf>
    <xf numFmtId="164" fontId="1" fillId="10" borderId="4" xfId="0" applyNumberFormat="1" applyFont="1" applyFill="1" applyBorder="1" applyAlignment="1">
      <alignment horizontal="right" vertical="center"/>
    </xf>
    <xf numFmtId="0" fontId="2" fillId="11" borderId="3" xfId="0" applyFont="1" applyFill="1" applyBorder="1" applyAlignment="1">
      <alignment horizontal="left" vertical="center" wrapText="1"/>
    </xf>
    <xf numFmtId="164" fontId="4" fillId="11" borderId="4" xfId="0" applyNumberFormat="1" applyFont="1" applyFill="1" applyBorder="1" applyAlignment="1">
      <alignment horizontal="right" vertical="center"/>
    </xf>
    <xf numFmtId="0" fontId="2" fillId="12" borderId="3" xfId="0" applyFont="1" applyFill="1" applyBorder="1" applyAlignment="1">
      <alignment horizontal="left" vertical="center"/>
    </xf>
    <xf numFmtId="164" fontId="4" fillId="12" borderId="4" xfId="0" applyNumberFormat="1" applyFont="1" applyFill="1" applyBorder="1" applyAlignment="1">
      <alignment horizontal="right" vertical="center"/>
    </xf>
    <xf numFmtId="0" fontId="2" fillId="13" borderId="3" xfId="0" applyFont="1" applyFill="1" applyBorder="1" applyAlignment="1">
      <alignment horizontal="left" vertical="center" wrapText="1"/>
    </xf>
    <xf numFmtId="0" fontId="2" fillId="14" borderId="3" xfId="0" applyFont="1" applyFill="1" applyBorder="1" applyAlignment="1">
      <alignment horizontal="left" vertical="center" wrapText="1"/>
    </xf>
    <xf numFmtId="164" fontId="4" fillId="14" borderId="4" xfId="0" applyNumberFormat="1" applyFont="1" applyFill="1" applyBorder="1" applyAlignment="1">
      <alignment horizontal="right" vertical="center"/>
    </xf>
    <xf numFmtId="164" fontId="3" fillId="11" borderId="4" xfId="0" applyNumberFormat="1" applyFont="1" applyFill="1" applyBorder="1" applyAlignment="1">
      <alignment horizontal="right" vertical="center"/>
    </xf>
    <xf numFmtId="164" fontId="2" fillId="12" borderId="4" xfId="0" applyNumberFormat="1" applyFont="1" applyFill="1" applyBorder="1" applyAlignment="1">
      <alignment horizontal="right" vertical="center"/>
    </xf>
    <xf numFmtId="164" fontId="3" fillId="12" borderId="4" xfId="0" applyNumberFormat="1" applyFont="1" applyFill="1" applyBorder="1" applyAlignment="1">
      <alignment horizontal="right" vertical="center"/>
    </xf>
    <xf numFmtId="0" fontId="2" fillId="16" borderId="3" xfId="0" applyFont="1" applyFill="1" applyBorder="1" applyAlignment="1">
      <alignment horizontal="left" vertical="center"/>
    </xf>
    <xf numFmtId="164" fontId="3" fillId="16" borderId="4" xfId="0" applyNumberFormat="1" applyFont="1" applyFill="1" applyBorder="1" applyAlignment="1">
      <alignment horizontal="right" vertical="center"/>
    </xf>
    <xf numFmtId="0" fontId="4" fillId="12" borderId="3" xfId="0" applyFont="1" applyFill="1" applyBorder="1" applyAlignment="1">
      <alignment horizontal="left" vertical="center" wrapText="1"/>
    </xf>
    <xf numFmtId="0" fontId="0" fillId="12" borderId="0" xfId="0" applyFill="1"/>
    <xf numFmtId="0" fontId="6" fillId="12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164" fontId="10" fillId="0" borderId="4" xfId="0" applyNumberFormat="1" applyFont="1" applyBorder="1" applyAlignment="1">
      <alignment horizontal="right" vertical="center"/>
    </xf>
    <xf numFmtId="0" fontId="8" fillId="0" borderId="0" xfId="0" applyFont="1"/>
    <xf numFmtId="0" fontId="0" fillId="11" borderId="0" xfId="0" applyFill="1"/>
    <xf numFmtId="0" fontId="0" fillId="16" borderId="0" xfId="0" applyFill="1"/>
    <xf numFmtId="0" fontId="0" fillId="13" borderId="0" xfId="0" applyFill="1"/>
    <xf numFmtId="0" fontId="2" fillId="15" borderId="3" xfId="0" applyFont="1" applyFill="1" applyBorder="1" applyAlignment="1">
      <alignment horizontal="left" vertical="center"/>
    </xf>
    <xf numFmtId="164" fontId="2" fillId="15" borderId="4" xfId="0" applyNumberFormat="1" applyFont="1" applyFill="1" applyBorder="1" applyAlignment="1">
      <alignment horizontal="right" vertical="center"/>
    </xf>
    <xf numFmtId="0" fontId="0" fillId="15" borderId="0" xfId="0" applyFill="1"/>
    <xf numFmtId="164" fontId="2" fillId="13" borderId="4" xfId="0" applyNumberFormat="1" applyFont="1" applyFill="1" applyBorder="1" applyAlignment="1">
      <alignment horizontal="right" vertical="center"/>
    </xf>
    <xf numFmtId="0" fontId="9" fillId="15" borderId="0" xfId="0" applyFont="1" applyFill="1"/>
    <xf numFmtId="164" fontId="4" fillId="15" borderId="4" xfId="0" applyNumberFormat="1" applyFont="1" applyFill="1" applyBorder="1" applyAlignment="1">
      <alignment horizontal="right" vertical="center"/>
    </xf>
    <xf numFmtId="0" fontId="7" fillId="12" borderId="3" xfId="0" applyFont="1" applyFill="1" applyBorder="1" applyAlignment="1">
      <alignment horizontal="left" vertical="center" wrapText="1"/>
    </xf>
    <xf numFmtId="0" fontId="7" fillId="15" borderId="3" xfId="0" applyFont="1" applyFill="1" applyBorder="1" applyAlignment="1">
      <alignment horizontal="left" vertical="center" wrapText="1"/>
    </xf>
    <xf numFmtId="164" fontId="3" fillId="15" borderId="4" xfId="0" applyNumberFormat="1" applyFont="1" applyFill="1" applyBorder="1" applyAlignment="1">
      <alignment horizontal="right" vertical="center"/>
    </xf>
    <xf numFmtId="164" fontId="3" fillId="13" borderId="4" xfId="0" applyNumberFormat="1" applyFont="1" applyFill="1" applyBorder="1" applyAlignment="1">
      <alignment horizontal="right" vertical="center"/>
    </xf>
    <xf numFmtId="0" fontId="11" fillId="0" borderId="5" xfId="0" applyFont="1" applyBorder="1" applyAlignment="1">
      <alignment horizontal="justify" vertical="top" wrapText="1"/>
    </xf>
    <xf numFmtId="0" fontId="12" fillId="0" borderId="5" xfId="0" applyFont="1" applyBorder="1" applyAlignment="1">
      <alignment vertical="justify"/>
    </xf>
    <xf numFmtId="0" fontId="12" fillId="0" borderId="5" xfId="0" applyFont="1" applyBorder="1" applyAlignment="1">
      <alignment wrapText="1"/>
    </xf>
    <xf numFmtId="0" fontId="0" fillId="0" borderId="5" xfId="0" applyBorder="1"/>
    <xf numFmtId="164" fontId="2" fillId="17" borderId="4" xfId="0" applyNumberFormat="1" applyFont="1" applyFill="1" applyBorder="1" applyAlignment="1">
      <alignment horizontal="right" vertical="center"/>
    </xf>
    <xf numFmtId="164" fontId="3" fillId="17" borderId="4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justify" wrapText="1"/>
    </xf>
    <xf numFmtId="0" fontId="0" fillId="0" borderId="0" xfId="0" applyAlignment="1">
      <alignment vertical="justify" wrapText="1"/>
    </xf>
    <xf numFmtId="0" fontId="12" fillId="0" borderId="5" xfId="0" applyFont="1" applyBorder="1" applyAlignment="1">
      <alignment vertical="justify" wrapText="1"/>
    </xf>
    <xf numFmtId="0" fontId="8" fillId="0" borderId="5" xfId="0" applyFont="1" applyBorder="1" applyAlignment="1">
      <alignment vertical="justify" wrapText="1"/>
    </xf>
    <xf numFmtId="164" fontId="12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6"/>
  <sheetViews>
    <sheetView topLeftCell="A16" workbookViewId="0">
      <selection activeCell="G15" sqref="G15"/>
    </sheetView>
  </sheetViews>
  <sheetFormatPr baseColWidth="10" defaultRowHeight="15" x14ac:dyDescent="0.25"/>
  <cols>
    <col min="1" max="1" width="6.42578125" customWidth="1"/>
    <col min="2" max="2" width="54" customWidth="1"/>
    <col min="3" max="3" width="22.7109375" customWidth="1"/>
    <col min="4" max="4" width="0" hidden="1" customWidth="1"/>
    <col min="5" max="5" width="17.28515625" customWidth="1"/>
  </cols>
  <sheetData>
    <row r="2" spans="2:5" ht="15.75" thickBot="1" x14ac:dyDescent="0.3"/>
    <row r="3" spans="2:5" ht="15.75" thickBot="1" x14ac:dyDescent="0.3">
      <c r="B3" s="1" t="s">
        <v>0</v>
      </c>
      <c r="C3" s="2">
        <v>2016</v>
      </c>
      <c r="E3" s="2">
        <v>2016</v>
      </c>
    </row>
    <row r="4" spans="2:5" ht="20.25" customHeight="1" thickBot="1" x14ac:dyDescent="0.3">
      <c r="B4" s="3" t="s">
        <v>1</v>
      </c>
      <c r="C4" s="34">
        <f>C5+C51+C58+C60</f>
        <v>5314029233</v>
      </c>
      <c r="E4" s="34">
        <f>E5+E51+E58+E60</f>
        <v>5314029233</v>
      </c>
    </row>
    <row r="5" spans="2:5" ht="77.25" customHeight="1" thickBot="1" x14ac:dyDescent="0.3">
      <c r="B5" s="5" t="s">
        <v>2</v>
      </c>
      <c r="C5" s="6">
        <f>C6+C9+C30</f>
        <v>1174088067</v>
      </c>
      <c r="E5" s="6">
        <f>E6+E9+E30</f>
        <v>1174088067</v>
      </c>
    </row>
    <row r="6" spans="2:5" ht="15.75" thickBot="1" x14ac:dyDescent="0.3">
      <c r="B6" s="7" t="s">
        <v>3</v>
      </c>
      <c r="C6" s="8">
        <f>C7</f>
        <v>104000000</v>
      </c>
      <c r="E6" s="8">
        <f>E7</f>
        <v>104000000</v>
      </c>
    </row>
    <row r="7" spans="2:5" ht="15.75" thickBot="1" x14ac:dyDescent="0.3">
      <c r="B7" s="3" t="s">
        <v>4</v>
      </c>
      <c r="C7" s="4">
        <f>C8</f>
        <v>104000000</v>
      </c>
      <c r="E7" s="4">
        <f>E8</f>
        <v>104000000</v>
      </c>
    </row>
    <row r="8" spans="2:5" ht="15.75" thickBot="1" x14ac:dyDescent="0.3">
      <c r="B8" s="9" t="s">
        <v>5</v>
      </c>
      <c r="C8" s="10">
        <v>104000000</v>
      </c>
      <c r="E8" s="10">
        <v>104000000</v>
      </c>
    </row>
    <row r="9" spans="2:5" ht="15.75" thickBot="1" x14ac:dyDescent="0.3">
      <c r="B9" s="7" t="s">
        <v>6</v>
      </c>
      <c r="C9" s="8">
        <f>C10+C27+C29</f>
        <v>974417915</v>
      </c>
      <c r="E9" s="8">
        <f>E10+E27+E29</f>
        <v>974417915</v>
      </c>
    </row>
    <row r="10" spans="2:5" ht="23.25" thickBot="1" x14ac:dyDescent="0.3">
      <c r="B10" s="11" t="s">
        <v>7</v>
      </c>
      <c r="C10" s="12">
        <f>C11+C18+C19+C20+C21+C26+C27+C29</f>
        <v>673561271</v>
      </c>
      <c r="E10" s="12">
        <f>E11+E18+E19+E20+E21+E26+E27+E29</f>
        <v>673561271</v>
      </c>
    </row>
    <row r="11" spans="2:5" ht="15.75" thickBot="1" x14ac:dyDescent="0.3">
      <c r="B11" s="13" t="s">
        <v>8</v>
      </c>
      <c r="C11" s="14">
        <f>SUM(C12:C17)</f>
        <v>147700000</v>
      </c>
      <c r="E11" s="14">
        <f>SUM(E12:E17)</f>
        <v>147700000</v>
      </c>
    </row>
    <row r="12" spans="2:5" ht="15.75" thickBot="1" x14ac:dyDescent="0.3">
      <c r="B12" s="15" t="s">
        <v>9</v>
      </c>
      <c r="C12" s="10">
        <f>102700000-295000-7000000-8000000</f>
        <v>87405000</v>
      </c>
      <c r="E12" s="10">
        <f>102700000-295000-7000000-8000000</f>
        <v>87405000</v>
      </c>
    </row>
    <row r="13" spans="2:5" ht="15.75" thickBot="1" x14ac:dyDescent="0.3">
      <c r="B13" s="16" t="s">
        <v>10</v>
      </c>
      <c r="C13" s="10">
        <v>0</v>
      </c>
      <c r="E13" s="10">
        <v>0</v>
      </c>
    </row>
    <row r="14" spans="2:5" ht="15.75" thickBot="1" x14ac:dyDescent="0.3">
      <c r="B14" s="15" t="s">
        <v>11</v>
      </c>
      <c r="C14" s="10">
        <v>25000000</v>
      </c>
      <c r="E14" s="10">
        <v>25000000</v>
      </c>
    </row>
    <row r="15" spans="2:5" ht="15.75" thickBot="1" x14ac:dyDescent="0.3">
      <c r="B15" s="15" t="s">
        <v>12</v>
      </c>
      <c r="C15" s="17">
        <v>10295000</v>
      </c>
      <c r="E15" s="17">
        <v>10295000</v>
      </c>
    </row>
    <row r="16" spans="2:5" ht="15.75" thickBot="1" x14ac:dyDescent="0.3">
      <c r="B16" s="15" t="s">
        <v>13</v>
      </c>
      <c r="C16" s="17">
        <v>10000000</v>
      </c>
      <c r="E16" s="17">
        <v>10000000</v>
      </c>
    </row>
    <row r="17" spans="2:7" ht="15.75" thickBot="1" x14ac:dyDescent="0.3">
      <c r="B17" s="15" t="s">
        <v>14</v>
      </c>
      <c r="C17" s="17">
        <v>15000000</v>
      </c>
      <c r="E17" s="17">
        <v>15000000</v>
      </c>
    </row>
    <row r="18" spans="2:7" ht="15.75" thickBot="1" x14ac:dyDescent="0.3">
      <c r="B18" s="13" t="s">
        <v>15</v>
      </c>
      <c r="C18" s="10">
        <f>115665445-20000000</f>
        <v>95665445</v>
      </c>
      <c r="E18" s="10">
        <f>115665445-20000000</f>
        <v>95665445</v>
      </c>
    </row>
    <row r="19" spans="2:7" ht="15.75" thickBot="1" x14ac:dyDescent="0.3">
      <c r="B19" s="13" t="s">
        <v>16</v>
      </c>
      <c r="C19" s="10">
        <f>12257000+3000000</f>
        <v>15257000</v>
      </c>
      <c r="E19" s="10">
        <f>12257000+3000000</f>
        <v>15257000</v>
      </c>
    </row>
    <row r="20" spans="2:7" ht="15.75" thickBot="1" x14ac:dyDescent="0.3">
      <c r="B20" s="13" t="s">
        <v>17</v>
      </c>
      <c r="C20" s="10">
        <v>9342100</v>
      </c>
      <c r="E20" s="10">
        <v>9342100</v>
      </c>
    </row>
    <row r="21" spans="2:7" ht="15.75" thickBot="1" x14ac:dyDescent="0.3">
      <c r="B21" s="18" t="s">
        <v>18</v>
      </c>
      <c r="C21" s="19">
        <f>SUM(C22:C25)</f>
        <v>74740082</v>
      </c>
      <c r="E21" s="19">
        <f>SUM(E22:E25)</f>
        <v>74740082</v>
      </c>
    </row>
    <row r="22" spans="2:7" ht="15.75" thickBot="1" x14ac:dyDescent="0.3">
      <c r="B22" s="15" t="s">
        <v>19</v>
      </c>
      <c r="C22" s="10">
        <f>12000000+2315082</f>
        <v>14315082</v>
      </c>
      <c r="E22" s="10">
        <f>12000000+2315082</f>
        <v>14315082</v>
      </c>
    </row>
    <row r="23" spans="2:7" ht="15.75" thickBot="1" x14ac:dyDescent="0.3">
      <c r="B23" s="15" t="s">
        <v>20</v>
      </c>
      <c r="C23" s="10">
        <v>12000000</v>
      </c>
      <c r="E23" s="10">
        <v>12000000</v>
      </c>
    </row>
    <row r="24" spans="2:7" ht="15.75" thickBot="1" x14ac:dyDescent="0.3">
      <c r="B24" s="20" t="s">
        <v>21</v>
      </c>
      <c r="C24" s="10">
        <v>42425000</v>
      </c>
      <c r="E24" s="10">
        <v>42425000</v>
      </c>
    </row>
    <row r="25" spans="2:7" ht="15.75" thickBot="1" x14ac:dyDescent="0.3">
      <c r="B25" s="15" t="s">
        <v>22</v>
      </c>
      <c r="C25" s="10">
        <v>6000000</v>
      </c>
      <c r="E25" s="10">
        <v>6000000</v>
      </c>
    </row>
    <row r="26" spans="2:7" ht="15.75" thickBot="1" x14ac:dyDescent="0.3">
      <c r="B26" s="13" t="s">
        <v>23</v>
      </c>
      <c r="C26" s="6">
        <v>30000000</v>
      </c>
      <c r="E26" s="6">
        <v>30000000</v>
      </c>
    </row>
    <row r="27" spans="2:7" ht="23.25" thickBot="1" x14ac:dyDescent="0.3">
      <c r="B27" s="11" t="s">
        <v>24</v>
      </c>
      <c r="C27" s="12">
        <f>C28</f>
        <v>295088400</v>
      </c>
      <c r="E27" s="12">
        <f>E28</f>
        <v>295088400</v>
      </c>
    </row>
    <row r="28" spans="2:7" ht="15.75" thickBot="1" x14ac:dyDescent="0.3">
      <c r="B28" s="15" t="s">
        <v>25</v>
      </c>
      <c r="C28" s="10">
        <v>295088400</v>
      </c>
      <c r="E28" s="10">
        <v>295088400</v>
      </c>
    </row>
    <row r="29" spans="2:7" ht="23.25" thickBot="1" x14ac:dyDescent="0.3">
      <c r="B29" s="5" t="s">
        <v>57</v>
      </c>
      <c r="C29" s="10">
        <v>5768244</v>
      </c>
      <c r="E29" s="10">
        <v>5768244</v>
      </c>
      <c r="G29" s="33"/>
    </row>
    <row r="30" spans="2:7" ht="15.75" thickBot="1" x14ac:dyDescent="0.3">
      <c r="B30" s="21" t="s">
        <v>26</v>
      </c>
      <c r="C30" s="22">
        <f>C31+C34</f>
        <v>95670152</v>
      </c>
      <c r="E30" s="22">
        <f>E31+E34</f>
        <v>95670152</v>
      </c>
    </row>
    <row r="31" spans="2:7" ht="23.25" thickBot="1" x14ac:dyDescent="0.3">
      <c r="B31" s="11" t="s">
        <v>27</v>
      </c>
      <c r="C31" s="12">
        <v>32302165</v>
      </c>
      <c r="E31" s="12">
        <v>32302165</v>
      </c>
    </row>
    <row r="32" spans="2:7" ht="15.75" thickBot="1" x14ac:dyDescent="0.3">
      <c r="B32" s="13" t="s">
        <v>28</v>
      </c>
      <c r="C32" s="14"/>
      <c r="E32" s="14"/>
    </row>
    <row r="33" spans="2:5" ht="15.75" thickBot="1" x14ac:dyDescent="0.3">
      <c r="B33" s="15" t="s">
        <v>29</v>
      </c>
      <c r="C33" s="10"/>
      <c r="E33" s="10"/>
    </row>
    <row r="34" spans="2:5" ht="58.5" customHeight="1" thickBot="1" x14ac:dyDescent="0.3">
      <c r="B34" s="11" t="s">
        <v>30</v>
      </c>
      <c r="C34" s="12">
        <f>SUM(C35:C50)</f>
        <v>63367987</v>
      </c>
      <c r="E34" s="12">
        <f>SUM(E35:E50)</f>
        <v>63367987</v>
      </c>
    </row>
    <row r="35" spans="2:5" ht="15.75" thickBot="1" x14ac:dyDescent="0.3">
      <c r="B35" s="15" t="s">
        <v>29</v>
      </c>
      <c r="C35" s="10">
        <v>0</v>
      </c>
      <c r="E35" s="10">
        <v>0</v>
      </c>
    </row>
    <row r="36" spans="2:5" ht="15.75" thickBot="1" x14ac:dyDescent="0.3">
      <c r="B36" s="15" t="s">
        <v>31</v>
      </c>
      <c r="C36" s="10">
        <v>7000000</v>
      </c>
      <c r="E36" s="10">
        <v>7000000</v>
      </c>
    </row>
    <row r="37" spans="2:5" ht="15.75" thickBot="1" x14ac:dyDescent="0.3">
      <c r="B37" s="15" t="s">
        <v>32</v>
      </c>
      <c r="C37" s="10">
        <v>7000000</v>
      </c>
      <c r="E37" s="10">
        <v>7000000</v>
      </c>
    </row>
    <row r="38" spans="2:5" ht="15.75" thickBot="1" x14ac:dyDescent="0.3">
      <c r="B38" s="15" t="s">
        <v>33</v>
      </c>
      <c r="C38" s="10">
        <v>6000000</v>
      </c>
      <c r="E38" s="10">
        <v>6000000</v>
      </c>
    </row>
    <row r="39" spans="2:5" ht="15.75" thickBot="1" x14ac:dyDescent="0.3">
      <c r="B39" s="15" t="s">
        <v>34</v>
      </c>
      <c r="C39" s="10">
        <v>4000000</v>
      </c>
      <c r="E39" s="10">
        <v>4000000</v>
      </c>
    </row>
    <row r="40" spans="2:5" ht="15.75" thickBot="1" x14ac:dyDescent="0.3">
      <c r="B40" s="15" t="s">
        <v>35</v>
      </c>
      <c r="C40" s="10">
        <v>2500000</v>
      </c>
      <c r="E40" s="10">
        <v>2500000</v>
      </c>
    </row>
    <row r="41" spans="2:5" ht="15.75" thickBot="1" x14ac:dyDescent="0.3">
      <c r="B41" s="15" t="s">
        <v>36</v>
      </c>
      <c r="C41" s="10">
        <v>3000000</v>
      </c>
      <c r="E41" s="10">
        <v>3000000</v>
      </c>
    </row>
    <row r="42" spans="2:5" ht="15.75" thickBot="1" x14ac:dyDescent="0.3">
      <c r="B42" s="15" t="s">
        <v>37</v>
      </c>
      <c r="C42" s="10">
        <v>2500000</v>
      </c>
      <c r="E42" s="10">
        <v>2500000</v>
      </c>
    </row>
    <row r="43" spans="2:5" ht="15.75" thickBot="1" x14ac:dyDescent="0.3">
      <c r="B43" s="15" t="s">
        <v>38</v>
      </c>
      <c r="C43" s="10">
        <v>4440000</v>
      </c>
      <c r="E43" s="10">
        <v>4440000</v>
      </c>
    </row>
    <row r="44" spans="2:5" ht="14.25" customHeight="1" thickBot="1" x14ac:dyDescent="0.3">
      <c r="B44" s="23" t="s">
        <v>39</v>
      </c>
      <c r="C44" s="10">
        <v>3500000</v>
      </c>
      <c r="E44" s="10">
        <v>3500000</v>
      </c>
    </row>
    <row r="45" spans="2:5" ht="15.75" thickBot="1" x14ac:dyDescent="0.3">
      <c r="B45" s="15" t="s">
        <v>40</v>
      </c>
      <c r="C45" s="10">
        <v>1000000</v>
      </c>
      <c r="E45" s="10">
        <v>1000000</v>
      </c>
    </row>
    <row r="46" spans="2:5" ht="15.75" thickBot="1" x14ac:dyDescent="0.3">
      <c r="B46" s="15" t="s">
        <v>41</v>
      </c>
      <c r="C46" s="10">
        <v>9000000</v>
      </c>
      <c r="E46" s="10">
        <v>9000000</v>
      </c>
    </row>
    <row r="47" spans="2:5" ht="15.75" thickBot="1" x14ac:dyDescent="0.3">
      <c r="B47" s="15" t="s">
        <v>42</v>
      </c>
      <c r="C47" s="10">
        <v>2500000</v>
      </c>
      <c r="E47" s="10">
        <v>2500000</v>
      </c>
    </row>
    <row r="48" spans="2:5" ht="15.75" thickBot="1" x14ac:dyDescent="0.3">
      <c r="B48" s="20" t="s">
        <v>43</v>
      </c>
      <c r="C48" s="10">
        <v>2000000</v>
      </c>
      <c r="E48" s="10">
        <v>2000000</v>
      </c>
    </row>
    <row r="49" spans="2:5" ht="15.75" thickBot="1" x14ac:dyDescent="0.3">
      <c r="B49" s="20" t="s">
        <v>44</v>
      </c>
      <c r="C49" s="10">
        <v>2000000</v>
      </c>
      <c r="E49" s="10">
        <v>2000000</v>
      </c>
    </row>
    <row r="50" spans="2:5" ht="15.75" thickBot="1" x14ac:dyDescent="0.3">
      <c r="B50" s="20" t="s">
        <v>45</v>
      </c>
      <c r="C50" s="10">
        <f>5000000+1927987</f>
        <v>6927987</v>
      </c>
      <c r="E50" s="10">
        <f>5000000+1927987</f>
        <v>6927987</v>
      </c>
    </row>
    <row r="51" spans="2:5" ht="23.25" thickBot="1" x14ac:dyDescent="0.3">
      <c r="B51" s="24" t="s">
        <v>46</v>
      </c>
      <c r="C51" s="25">
        <f>C52+C54+C55+C57</f>
        <v>2381397553</v>
      </c>
      <c r="E51" s="25">
        <f>E52+E54+E55+E57</f>
        <v>2381397553</v>
      </c>
    </row>
    <row r="52" spans="2:5" ht="15.75" thickBot="1" x14ac:dyDescent="0.3">
      <c r="B52" s="26" t="s">
        <v>47</v>
      </c>
      <c r="C52" s="12">
        <f>C53</f>
        <v>287889000</v>
      </c>
      <c r="E52" s="12">
        <f>E53</f>
        <v>287889000</v>
      </c>
    </row>
    <row r="53" spans="2:5" ht="15.75" thickBot="1" x14ac:dyDescent="0.3">
      <c r="B53" s="27" t="s">
        <v>48</v>
      </c>
      <c r="C53" s="10">
        <v>287889000</v>
      </c>
      <c r="E53" s="10">
        <v>287889000</v>
      </c>
    </row>
    <row r="54" spans="2:5" ht="15.75" thickBot="1" x14ac:dyDescent="0.3">
      <c r="B54" s="27" t="s">
        <v>61</v>
      </c>
      <c r="C54" s="10">
        <v>994508553</v>
      </c>
      <c r="E54" s="10">
        <v>994508553</v>
      </c>
    </row>
    <row r="55" spans="2:5" ht="15.75" thickBot="1" x14ac:dyDescent="0.3">
      <c r="B55" s="28" t="s">
        <v>49</v>
      </c>
      <c r="C55" s="14">
        <f>C56</f>
        <v>1000000000</v>
      </c>
      <c r="E55" s="14">
        <f>E56</f>
        <v>1000000000</v>
      </c>
    </row>
    <row r="56" spans="2:5" ht="15.75" thickBot="1" x14ac:dyDescent="0.3">
      <c r="B56" s="27" t="s">
        <v>50</v>
      </c>
      <c r="C56" s="10">
        <v>1000000000</v>
      </c>
      <c r="E56" s="10">
        <v>1000000000</v>
      </c>
    </row>
    <row r="57" spans="2:5" ht="15.75" thickBot="1" x14ac:dyDescent="0.3">
      <c r="B57" s="27" t="s">
        <v>58</v>
      </c>
      <c r="C57" s="10">
        <v>99000000</v>
      </c>
      <c r="E57" s="10">
        <v>99000000</v>
      </c>
    </row>
    <row r="58" spans="2:5" ht="23.25" thickBot="1" x14ac:dyDescent="0.3">
      <c r="B58" s="29" t="s">
        <v>59</v>
      </c>
      <c r="C58" s="31">
        <f>C59</f>
        <v>174000000</v>
      </c>
      <c r="E58" s="31">
        <f>E59</f>
        <v>174000000</v>
      </c>
    </row>
    <row r="59" spans="2:5" ht="23.25" thickBot="1" x14ac:dyDescent="0.3">
      <c r="B59" s="32" t="s">
        <v>60</v>
      </c>
      <c r="C59" s="10">
        <v>174000000</v>
      </c>
      <c r="E59" s="10">
        <v>174000000</v>
      </c>
    </row>
    <row r="60" spans="2:5" ht="23.25" thickBot="1" x14ac:dyDescent="0.3">
      <c r="B60" s="29" t="s">
        <v>51</v>
      </c>
      <c r="C60" s="8">
        <f>C61+C62+C63+C65</f>
        <v>1584543613</v>
      </c>
      <c r="E60" s="8">
        <f>E61+E62+E63+E65</f>
        <v>1584543613</v>
      </c>
    </row>
    <row r="61" spans="2:5" ht="15.75" thickBot="1" x14ac:dyDescent="0.3">
      <c r="B61" s="30" t="s">
        <v>52</v>
      </c>
      <c r="C61" s="12">
        <v>484000000</v>
      </c>
      <c r="E61" s="12">
        <v>484000000</v>
      </c>
    </row>
    <row r="62" spans="2:5" ht="15.75" thickBot="1" x14ac:dyDescent="0.3">
      <c r="B62" s="30" t="s">
        <v>53</v>
      </c>
      <c r="C62" s="12">
        <v>228543613</v>
      </c>
      <c r="E62" s="12">
        <v>228543613</v>
      </c>
    </row>
    <row r="63" spans="2:5" ht="23.25" thickBot="1" x14ac:dyDescent="0.3">
      <c r="B63" s="30" t="s">
        <v>54</v>
      </c>
      <c r="C63" s="4">
        <f>C64</f>
        <v>685000000</v>
      </c>
      <c r="E63" s="4">
        <f>E64</f>
        <v>685000000</v>
      </c>
    </row>
    <row r="64" spans="2:5" ht="23.25" thickBot="1" x14ac:dyDescent="0.3">
      <c r="B64" s="9" t="s">
        <v>55</v>
      </c>
      <c r="C64" s="10">
        <v>685000000</v>
      </c>
      <c r="E64" s="10">
        <v>685000000</v>
      </c>
    </row>
    <row r="65" spans="2:5" ht="23.25" thickBot="1" x14ac:dyDescent="0.3">
      <c r="B65" s="30" t="s">
        <v>27</v>
      </c>
      <c r="C65" s="12">
        <f>C66</f>
        <v>187000000</v>
      </c>
      <c r="E65" s="12">
        <f>E66</f>
        <v>187000000</v>
      </c>
    </row>
    <row r="66" spans="2:5" ht="23.25" thickBot="1" x14ac:dyDescent="0.3">
      <c r="B66" s="9" t="s">
        <v>56</v>
      </c>
      <c r="C66" s="10">
        <v>187000000</v>
      </c>
      <c r="E66" s="10">
        <v>187000000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3"/>
  <sheetViews>
    <sheetView tabSelected="1" topLeftCell="B48" workbookViewId="0">
      <selection activeCell="K56" sqref="K56"/>
    </sheetView>
  </sheetViews>
  <sheetFormatPr baseColWidth="10" defaultRowHeight="15" x14ac:dyDescent="0.25"/>
  <cols>
    <col min="1" max="1" width="4.7109375" customWidth="1"/>
    <col min="2" max="2" width="47.5703125" customWidth="1"/>
    <col min="3" max="3" width="16.42578125" customWidth="1"/>
    <col min="4" max="4" width="0" hidden="1" customWidth="1"/>
    <col min="5" max="5" width="14.7109375" customWidth="1"/>
    <col min="6" max="6" width="3" customWidth="1"/>
    <col min="7" max="7" width="16.140625" customWidth="1"/>
    <col min="8" max="8" width="12.42578125" customWidth="1"/>
    <col min="9" max="9" width="12.7109375" customWidth="1"/>
    <col min="11" max="11" width="5.5703125" customWidth="1"/>
    <col min="12" max="12" width="5.28515625" customWidth="1"/>
  </cols>
  <sheetData>
    <row r="2" spans="2:12" ht="45.75" thickBot="1" x14ac:dyDescent="0.3">
      <c r="G2" s="68" t="s">
        <v>63</v>
      </c>
      <c r="H2" s="69" t="s">
        <v>64</v>
      </c>
      <c r="I2" s="70" t="s">
        <v>65</v>
      </c>
      <c r="J2" s="74" t="s">
        <v>72</v>
      </c>
      <c r="K2" s="74"/>
      <c r="L2" s="74"/>
    </row>
    <row r="3" spans="2:12" ht="15.75" thickBot="1" x14ac:dyDescent="0.3">
      <c r="B3" s="1" t="s">
        <v>0</v>
      </c>
      <c r="C3" s="2">
        <v>2016</v>
      </c>
      <c r="E3" s="2">
        <v>2016</v>
      </c>
      <c r="G3" s="2">
        <v>2017</v>
      </c>
      <c r="H3" s="71">
        <v>2017</v>
      </c>
      <c r="I3" s="71">
        <v>2017</v>
      </c>
      <c r="J3" s="74"/>
      <c r="K3" s="74"/>
      <c r="L3" s="74"/>
    </row>
    <row r="4" spans="2:12" ht="20.25" customHeight="1" thickBot="1" x14ac:dyDescent="0.3">
      <c r="B4" s="35" t="s">
        <v>1</v>
      </c>
      <c r="C4" s="36">
        <f>C5+C52+C60+C62</f>
        <v>5013172589</v>
      </c>
      <c r="E4" s="36">
        <f>E5+E52+E60+E62</f>
        <v>5314029233</v>
      </c>
      <c r="G4" s="36">
        <f>G5+G52+G60+G62</f>
        <v>4734025235</v>
      </c>
      <c r="H4" s="71"/>
      <c r="I4" s="71"/>
      <c r="J4" s="74"/>
      <c r="K4" s="74"/>
      <c r="L4" s="74"/>
    </row>
    <row r="5" spans="2:12" ht="35.25" customHeight="1" thickBot="1" x14ac:dyDescent="0.3">
      <c r="B5" s="37" t="s">
        <v>2</v>
      </c>
      <c r="C5" s="38">
        <f>C6+C9+C31</f>
        <v>873231423</v>
      </c>
      <c r="D5" s="55"/>
      <c r="E5" s="38">
        <f>E6+E9+E31</f>
        <v>1174088067</v>
      </c>
      <c r="G5" s="38">
        <f>G6+G9+G31</f>
        <v>929220627</v>
      </c>
      <c r="H5" s="71"/>
      <c r="I5" s="71"/>
      <c r="J5" s="74"/>
      <c r="K5" s="74"/>
      <c r="L5" s="74"/>
    </row>
    <row r="6" spans="2:12" ht="15.75" thickBot="1" x14ac:dyDescent="0.3">
      <c r="B6" s="39" t="s">
        <v>3</v>
      </c>
      <c r="C6" s="40">
        <f>C7</f>
        <v>104000000</v>
      </c>
      <c r="D6" s="50"/>
      <c r="E6" s="40">
        <f>E7</f>
        <v>104000000</v>
      </c>
      <c r="G6" s="40">
        <f>G7</f>
        <v>104000000</v>
      </c>
      <c r="H6" s="71"/>
      <c r="I6" s="71"/>
      <c r="J6" s="74"/>
      <c r="K6" s="74"/>
      <c r="L6" s="74"/>
    </row>
    <row r="7" spans="2:12" ht="15.75" thickBot="1" x14ac:dyDescent="0.3">
      <c r="B7" s="47" t="s">
        <v>4</v>
      </c>
      <c r="C7" s="48">
        <f>C8</f>
        <v>104000000</v>
      </c>
      <c r="D7" s="56"/>
      <c r="E7" s="48">
        <f>E8</f>
        <v>104000000</v>
      </c>
      <c r="G7" s="48">
        <f>G8</f>
        <v>104000000</v>
      </c>
      <c r="H7" s="71"/>
      <c r="I7" s="71"/>
      <c r="J7" s="74"/>
      <c r="K7" s="74"/>
      <c r="L7" s="74"/>
    </row>
    <row r="8" spans="2:12" ht="15.75" thickBot="1" x14ac:dyDescent="0.3">
      <c r="B8" s="9" t="s">
        <v>5</v>
      </c>
      <c r="C8" s="10">
        <v>104000000</v>
      </c>
      <c r="E8" s="10">
        <v>104000000</v>
      </c>
      <c r="G8" s="73">
        <v>104000000</v>
      </c>
      <c r="H8" s="71"/>
      <c r="I8" s="71"/>
      <c r="J8" s="74"/>
      <c r="K8" s="74"/>
      <c r="L8" s="74"/>
    </row>
    <row r="9" spans="2:12" ht="15.75" thickBot="1" x14ac:dyDescent="0.3">
      <c r="B9" s="39" t="s">
        <v>6</v>
      </c>
      <c r="C9" s="40">
        <f>C10+C28+C30</f>
        <v>673561271</v>
      </c>
      <c r="D9" s="50"/>
      <c r="E9" s="40">
        <f>E10+E28+E30</f>
        <v>974417915</v>
      </c>
      <c r="G9" s="40">
        <f>G10+G28+G30</f>
        <v>729550475</v>
      </c>
      <c r="H9" s="71"/>
      <c r="I9" s="71"/>
      <c r="J9" s="74"/>
      <c r="K9" s="74"/>
      <c r="L9" s="74"/>
    </row>
    <row r="10" spans="2:12" ht="23.25" thickBot="1" x14ac:dyDescent="0.3">
      <c r="B10" s="41" t="s">
        <v>7</v>
      </c>
      <c r="C10" s="61">
        <f>C11+C19+C20+C21+C22+C27</f>
        <v>372704627</v>
      </c>
      <c r="D10" s="57"/>
      <c r="E10" s="61">
        <f>E11+E19+E20+E21+E22+E27</f>
        <v>673561271</v>
      </c>
      <c r="G10" s="61">
        <f>G11+G19+G20+G21+G22+G27</f>
        <v>411693831</v>
      </c>
      <c r="H10" s="71"/>
      <c r="I10" s="71"/>
      <c r="J10" s="74"/>
      <c r="K10" s="74"/>
      <c r="L10" s="74"/>
    </row>
    <row r="11" spans="2:12" ht="15.75" thickBot="1" x14ac:dyDescent="0.3">
      <c r="B11" s="58" t="s">
        <v>8</v>
      </c>
      <c r="C11" s="59">
        <f>SUM(C12:C17)</f>
        <v>147700000</v>
      </c>
      <c r="D11" s="60"/>
      <c r="E11" s="59">
        <f>SUM(E12:E18)</f>
        <v>448556644</v>
      </c>
      <c r="G11" s="59">
        <f>SUM(G12:G18)</f>
        <v>186689204</v>
      </c>
      <c r="H11" s="71"/>
      <c r="I11" s="71"/>
      <c r="J11" s="74"/>
      <c r="K11" s="74"/>
      <c r="L11" s="74"/>
    </row>
    <row r="12" spans="2:12" ht="15.75" thickBot="1" x14ac:dyDescent="0.3">
      <c r="B12" s="15" t="s">
        <v>9</v>
      </c>
      <c r="C12" s="10">
        <f>102700000-295000-7000000-8000000</f>
        <v>87405000</v>
      </c>
      <c r="E12" s="10">
        <f>102700000-295000-7000000-8000000</f>
        <v>87405000</v>
      </c>
      <c r="G12" s="10">
        <f>102700000-295000-7000000-8000000</f>
        <v>87405000</v>
      </c>
      <c r="H12" s="71"/>
      <c r="I12" s="71"/>
      <c r="J12" s="74"/>
      <c r="K12" s="74"/>
      <c r="L12" s="74"/>
    </row>
    <row r="13" spans="2:12" ht="75.75" thickBot="1" x14ac:dyDescent="0.3">
      <c r="B13" s="16" t="s">
        <v>10</v>
      </c>
      <c r="C13" s="10">
        <v>0</v>
      </c>
      <c r="E13" s="10">
        <v>0</v>
      </c>
      <c r="G13" s="53">
        <v>38989204</v>
      </c>
      <c r="H13" s="71"/>
      <c r="I13" s="71"/>
      <c r="J13" s="74" t="s">
        <v>73</v>
      </c>
      <c r="K13" s="74"/>
      <c r="L13" s="74"/>
    </row>
    <row r="14" spans="2:12" ht="15.75" thickBot="1" x14ac:dyDescent="0.3">
      <c r="B14" s="15" t="s">
        <v>11</v>
      </c>
      <c r="C14" s="10">
        <v>25000000</v>
      </c>
      <c r="E14" s="10">
        <v>25000000</v>
      </c>
      <c r="G14" s="10">
        <v>25000000</v>
      </c>
      <c r="H14" s="71"/>
      <c r="I14" s="71"/>
      <c r="J14" s="74"/>
      <c r="K14" s="74"/>
      <c r="L14" s="74"/>
    </row>
    <row r="15" spans="2:12" ht="15.75" thickBot="1" x14ac:dyDescent="0.3">
      <c r="B15" s="15" t="s">
        <v>12</v>
      </c>
      <c r="C15" s="17">
        <v>10295000</v>
      </c>
      <c r="E15" s="17">
        <v>10295000</v>
      </c>
      <c r="G15" s="17">
        <v>10295000</v>
      </c>
      <c r="H15" s="71"/>
      <c r="I15" s="71"/>
      <c r="J15" s="74"/>
      <c r="K15" s="74"/>
      <c r="L15" s="74"/>
    </row>
    <row r="16" spans="2:12" ht="15.75" thickBot="1" x14ac:dyDescent="0.3">
      <c r="B16" s="15" t="s">
        <v>13</v>
      </c>
      <c r="C16" s="17">
        <v>10000000</v>
      </c>
      <c r="E16" s="17">
        <v>10000000</v>
      </c>
      <c r="G16" s="17">
        <v>10000000</v>
      </c>
      <c r="H16" s="71"/>
      <c r="I16" s="71"/>
      <c r="J16" s="74"/>
      <c r="K16" s="74"/>
      <c r="L16" s="74"/>
    </row>
    <row r="17" spans="2:12" ht="15.75" thickBot="1" x14ac:dyDescent="0.3">
      <c r="B17" s="15" t="s">
        <v>14</v>
      </c>
      <c r="C17" s="17">
        <v>15000000</v>
      </c>
      <c r="E17" s="17">
        <v>15000000</v>
      </c>
      <c r="G17" s="17">
        <v>15000000</v>
      </c>
      <c r="H17" s="71"/>
      <c r="I17" s="71"/>
      <c r="J17" s="74"/>
      <c r="K17" s="74"/>
      <c r="L17" s="74"/>
    </row>
    <row r="18" spans="2:12" ht="15.75" thickBot="1" x14ac:dyDescent="0.3">
      <c r="B18" s="52" t="s">
        <v>62</v>
      </c>
      <c r="C18" s="53"/>
      <c r="D18" s="54"/>
      <c r="E18" s="53">
        <v>300856644</v>
      </c>
      <c r="G18" s="53">
        <v>0</v>
      </c>
      <c r="H18" s="71"/>
      <c r="I18" s="71"/>
      <c r="J18" s="74"/>
      <c r="K18" s="74"/>
      <c r="L18" s="74"/>
    </row>
    <row r="19" spans="2:12" ht="15.75" thickBot="1" x14ac:dyDescent="0.3">
      <c r="B19" s="58" t="s">
        <v>15</v>
      </c>
      <c r="C19" s="59">
        <f>115665445-20000000</f>
        <v>95665445</v>
      </c>
      <c r="D19" s="62"/>
      <c r="E19" s="59">
        <f>115665445-20000000</f>
        <v>95665445</v>
      </c>
      <c r="G19" s="59">
        <f>115665445-20000000</f>
        <v>95665445</v>
      </c>
      <c r="H19" s="71"/>
      <c r="I19" s="71"/>
      <c r="J19" s="74"/>
      <c r="K19" s="74"/>
      <c r="L19" s="74"/>
    </row>
    <row r="20" spans="2:12" ht="15.75" thickBot="1" x14ac:dyDescent="0.3">
      <c r="B20" s="58" t="s">
        <v>16</v>
      </c>
      <c r="C20" s="59">
        <f>12257000+3000000</f>
        <v>15257000</v>
      </c>
      <c r="D20" s="62"/>
      <c r="E20" s="59">
        <f>12257000+3000000</f>
        <v>15257000</v>
      </c>
      <c r="G20" s="59">
        <f>12257000+3000000</f>
        <v>15257000</v>
      </c>
      <c r="H20" s="71"/>
      <c r="I20" s="71"/>
      <c r="J20" s="74"/>
      <c r="K20" s="74"/>
      <c r="L20" s="74"/>
    </row>
    <row r="21" spans="2:12" ht="15.75" thickBot="1" x14ac:dyDescent="0.3">
      <c r="B21" s="58" t="s">
        <v>17</v>
      </c>
      <c r="C21" s="59">
        <v>9342100</v>
      </c>
      <c r="D21" s="62"/>
      <c r="E21" s="59">
        <v>9342100</v>
      </c>
      <c r="G21" s="59">
        <v>9342100</v>
      </c>
      <c r="H21" s="71"/>
      <c r="I21" s="71"/>
      <c r="J21" s="74"/>
      <c r="K21" s="74"/>
      <c r="L21" s="74"/>
    </row>
    <row r="22" spans="2:12" ht="15.75" thickBot="1" x14ac:dyDescent="0.3">
      <c r="B22" s="58" t="s">
        <v>18</v>
      </c>
      <c r="C22" s="59">
        <f>SUM(C23:C26)</f>
        <v>74740082</v>
      </c>
      <c r="D22" s="62"/>
      <c r="E22" s="59">
        <f>SUM(E23:E26)</f>
        <v>74740082</v>
      </c>
      <c r="G22" s="59">
        <f>SUM(G23:G26)</f>
        <v>74740082</v>
      </c>
      <c r="H22" s="71"/>
      <c r="I22" s="71"/>
      <c r="J22" s="74"/>
      <c r="K22" s="74"/>
      <c r="L22" s="74"/>
    </row>
    <row r="23" spans="2:12" ht="15.75" thickBot="1" x14ac:dyDescent="0.3">
      <c r="B23" s="15" t="s">
        <v>19</v>
      </c>
      <c r="C23" s="10">
        <f>12000000+2315082</f>
        <v>14315082</v>
      </c>
      <c r="E23" s="10">
        <f>12000000+2315082</f>
        <v>14315082</v>
      </c>
      <c r="G23" s="10">
        <f>12000000+2315082</f>
        <v>14315082</v>
      </c>
      <c r="H23" s="71"/>
      <c r="I23" s="71"/>
      <c r="J23" s="74"/>
      <c r="K23" s="74"/>
      <c r="L23" s="74"/>
    </row>
    <row r="24" spans="2:12" ht="15.75" thickBot="1" x14ac:dyDescent="0.3">
      <c r="B24" s="15" t="s">
        <v>20</v>
      </c>
      <c r="C24" s="10">
        <v>12000000</v>
      </c>
      <c r="E24" s="10">
        <v>12000000</v>
      </c>
      <c r="G24" s="10">
        <v>12000000</v>
      </c>
      <c r="H24" s="71"/>
      <c r="I24" s="71"/>
      <c r="J24" s="74"/>
      <c r="K24" s="74"/>
      <c r="L24" s="74"/>
    </row>
    <row r="25" spans="2:12" ht="15.75" thickBot="1" x14ac:dyDescent="0.3">
      <c r="B25" s="20" t="s">
        <v>21</v>
      </c>
      <c r="C25" s="10">
        <v>42425000</v>
      </c>
      <c r="E25" s="10">
        <v>42425000</v>
      </c>
      <c r="G25" s="10">
        <v>42425000</v>
      </c>
      <c r="H25" s="71"/>
      <c r="I25" s="71"/>
      <c r="J25" s="74"/>
      <c r="K25" s="74"/>
      <c r="L25" s="74"/>
    </row>
    <row r="26" spans="2:12" ht="15.75" thickBot="1" x14ac:dyDescent="0.3">
      <c r="B26" s="15" t="s">
        <v>22</v>
      </c>
      <c r="C26" s="10">
        <v>6000000</v>
      </c>
      <c r="E26" s="10">
        <v>6000000</v>
      </c>
      <c r="G26" s="10">
        <v>6000000</v>
      </c>
      <c r="H26" s="71"/>
      <c r="I26" s="71"/>
      <c r="J26" s="74"/>
      <c r="K26" s="74"/>
      <c r="L26" s="74"/>
    </row>
    <row r="27" spans="2:12" ht="15.75" thickBot="1" x14ac:dyDescent="0.3">
      <c r="B27" s="58" t="s">
        <v>23</v>
      </c>
      <c r="C27" s="63">
        <v>30000000</v>
      </c>
      <c r="D27" s="62"/>
      <c r="E27" s="63">
        <v>30000000</v>
      </c>
      <c r="G27" s="63">
        <v>30000000</v>
      </c>
      <c r="H27" s="71"/>
      <c r="I27" s="71"/>
      <c r="J27" s="74"/>
      <c r="K27" s="74"/>
      <c r="L27" s="74"/>
    </row>
    <row r="28" spans="2:12" ht="23.25" thickBot="1" x14ac:dyDescent="0.3">
      <c r="B28" s="41" t="s">
        <v>66</v>
      </c>
      <c r="C28" s="61">
        <f>C29</f>
        <v>295088400</v>
      </c>
      <c r="D28" s="57"/>
      <c r="E28" s="61">
        <f>E29</f>
        <v>295088400</v>
      </c>
      <c r="G28" s="61">
        <f>G29</f>
        <v>312088400</v>
      </c>
      <c r="H28" s="71"/>
      <c r="I28" s="71"/>
      <c r="J28" s="74"/>
      <c r="K28" s="74"/>
      <c r="L28" s="74"/>
    </row>
    <row r="29" spans="2:12" ht="15.75" thickBot="1" x14ac:dyDescent="0.3">
      <c r="B29" s="15" t="s">
        <v>25</v>
      </c>
      <c r="C29" s="10">
        <v>295088400</v>
      </c>
      <c r="E29" s="10">
        <v>295088400</v>
      </c>
      <c r="G29" s="73">
        <v>312088400</v>
      </c>
      <c r="H29" s="71"/>
      <c r="I29" s="71"/>
      <c r="J29" s="77" t="s">
        <v>68</v>
      </c>
      <c r="K29" s="74"/>
      <c r="L29" s="74"/>
    </row>
    <row r="30" spans="2:12" ht="23.25" thickBot="1" x14ac:dyDescent="0.3">
      <c r="B30" s="41" t="s">
        <v>57</v>
      </c>
      <c r="C30" s="67">
        <v>5768244</v>
      </c>
      <c r="D30" s="57"/>
      <c r="E30" s="67">
        <v>5768244</v>
      </c>
      <c r="G30" s="67">
        <v>5768244</v>
      </c>
      <c r="H30" s="71"/>
      <c r="I30" s="71"/>
      <c r="J30" s="74"/>
      <c r="K30" s="74"/>
      <c r="L30" s="74"/>
    </row>
    <row r="31" spans="2:12" ht="15.75" thickBot="1" x14ac:dyDescent="0.3">
      <c r="B31" s="39" t="s">
        <v>26</v>
      </c>
      <c r="C31" s="45">
        <f>C32+C35</f>
        <v>95670152</v>
      </c>
      <c r="D31" s="50"/>
      <c r="E31" s="45">
        <f>E32+E35</f>
        <v>95670152</v>
      </c>
      <c r="G31" s="45">
        <f>G32+G35</f>
        <v>95670152</v>
      </c>
      <c r="H31" s="71"/>
      <c r="I31" s="71"/>
      <c r="J31" s="74"/>
      <c r="K31" s="74"/>
      <c r="L31" s="74"/>
    </row>
    <row r="32" spans="2:12" ht="23.25" thickBot="1" x14ac:dyDescent="0.3">
      <c r="B32" s="41" t="s">
        <v>27</v>
      </c>
      <c r="C32" s="61">
        <v>32302165</v>
      </c>
      <c r="D32" s="57"/>
      <c r="E32" s="61">
        <v>32302165</v>
      </c>
      <c r="G32" s="61">
        <v>32302165</v>
      </c>
      <c r="H32" s="71"/>
      <c r="I32" s="71"/>
      <c r="J32" s="74"/>
      <c r="K32" s="74"/>
      <c r="L32" s="74"/>
    </row>
    <row r="33" spans="2:12" ht="15.75" thickBot="1" x14ac:dyDescent="0.3">
      <c r="B33" s="13" t="s">
        <v>28</v>
      </c>
      <c r="C33" s="14"/>
      <c r="E33" s="14"/>
      <c r="G33" s="14"/>
      <c r="H33" s="71"/>
      <c r="I33" s="71"/>
      <c r="J33" s="74"/>
      <c r="K33" s="74"/>
      <c r="L33" s="74"/>
    </row>
    <row r="34" spans="2:12" ht="15.75" thickBot="1" x14ac:dyDescent="0.3">
      <c r="B34" s="15" t="s">
        <v>29</v>
      </c>
      <c r="C34" s="10"/>
      <c r="E34" s="10"/>
      <c r="G34" s="10"/>
      <c r="H34" s="71"/>
      <c r="I34" s="71"/>
      <c r="J34" s="74"/>
      <c r="K34" s="74"/>
      <c r="L34" s="74"/>
    </row>
    <row r="35" spans="2:12" ht="33.75" customHeight="1" thickBot="1" x14ac:dyDescent="0.3">
      <c r="B35" s="41" t="s">
        <v>30</v>
      </c>
      <c r="C35" s="61">
        <f>SUM(C36:C51)</f>
        <v>63367987</v>
      </c>
      <c r="D35" s="57"/>
      <c r="E35" s="61">
        <f>SUM(E36:E51)</f>
        <v>63367987</v>
      </c>
      <c r="G35" s="72">
        <f>SUM(G36:G51)</f>
        <v>63367987</v>
      </c>
      <c r="H35" s="71"/>
      <c r="I35" s="71"/>
      <c r="J35" s="74" t="s">
        <v>68</v>
      </c>
      <c r="K35" s="74"/>
      <c r="L35" s="74"/>
    </row>
    <row r="36" spans="2:12" ht="15.75" thickBot="1" x14ac:dyDescent="0.3">
      <c r="B36" s="15" t="s">
        <v>29</v>
      </c>
      <c r="C36" s="10">
        <v>0</v>
      </c>
      <c r="E36" s="10">
        <v>0</v>
      </c>
      <c r="G36" s="10">
        <v>0</v>
      </c>
      <c r="H36" s="71"/>
      <c r="I36" s="71"/>
      <c r="J36" s="74"/>
      <c r="K36" s="74"/>
      <c r="L36" s="74"/>
    </row>
    <row r="37" spans="2:12" ht="15.75" thickBot="1" x14ac:dyDescent="0.3">
      <c r="B37" s="15" t="s">
        <v>31</v>
      </c>
      <c r="C37" s="10">
        <v>7000000</v>
      </c>
      <c r="E37" s="10">
        <v>7000000</v>
      </c>
      <c r="G37" s="10">
        <v>7000000</v>
      </c>
      <c r="H37" s="71"/>
      <c r="I37" s="71"/>
      <c r="J37" s="74"/>
      <c r="K37" s="74"/>
      <c r="L37" s="74"/>
    </row>
    <row r="38" spans="2:12" ht="15.75" thickBot="1" x14ac:dyDescent="0.3">
      <c r="B38" s="15" t="s">
        <v>32</v>
      </c>
      <c r="C38" s="10">
        <v>7000000</v>
      </c>
      <c r="E38" s="10">
        <v>7000000</v>
      </c>
      <c r="G38" s="10">
        <v>7000000</v>
      </c>
      <c r="H38" s="71"/>
      <c r="I38" s="71"/>
      <c r="J38" s="74"/>
      <c r="K38" s="74"/>
      <c r="L38" s="74"/>
    </row>
    <row r="39" spans="2:12" ht="15.75" thickBot="1" x14ac:dyDescent="0.3">
      <c r="B39" s="15" t="s">
        <v>33</v>
      </c>
      <c r="C39" s="10">
        <v>6000000</v>
      </c>
      <c r="E39" s="10">
        <v>6000000</v>
      </c>
      <c r="G39" s="10">
        <v>6000000</v>
      </c>
      <c r="H39" s="71"/>
      <c r="I39" s="71"/>
      <c r="J39" s="74"/>
      <c r="K39" s="74"/>
      <c r="L39" s="74"/>
    </row>
    <row r="40" spans="2:12" ht="15.75" thickBot="1" x14ac:dyDescent="0.3">
      <c r="B40" s="15" t="s">
        <v>34</v>
      </c>
      <c r="C40" s="10">
        <v>4000000</v>
      </c>
      <c r="E40" s="10">
        <v>4000000</v>
      </c>
      <c r="G40" s="10">
        <v>4000000</v>
      </c>
      <c r="H40" s="71"/>
      <c r="I40" s="71"/>
      <c r="J40" s="74"/>
      <c r="K40" s="74"/>
      <c r="L40" s="74"/>
    </row>
    <row r="41" spans="2:12" ht="15.75" thickBot="1" x14ac:dyDescent="0.3">
      <c r="B41" s="15" t="s">
        <v>35</v>
      </c>
      <c r="C41" s="10">
        <v>2500000</v>
      </c>
      <c r="E41" s="10">
        <v>2500000</v>
      </c>
      <c r="G41" s="10">
        <v>2500000</v>
      </c>
      <c r="H41" s="71"/>
      <c r="I41" s="71"/>
      <c r="J41" s="74"/>
      <c r="K41" s="74"/>
      <c r="L41" s="74"/>
    </row>
    <row r="42" spans="2:12" ht="15.75" thickBot="1" x14ac:dyDescent="0.3">
      <c r="B42" s="15" t="s">
        <v>36</v>
      </c>
      <c r="C42" s="10">
        <v>3000000</v>
      </c>
      <c r="E42" s="10">
        <v>3000000</v>
      </c>
      <c r="G42" s="10">
        <v>3000000</v>
      </c>
      <c r="H42" s="71"/>
      <c r="I42" s="71"/>
      <c r="J42" s="74"/>
      <c r="K42" s="74"/>
      <c r="L42" s="74"/>
    </row>
    <row r="43" spans="2:12" ht="15.75" thickBot="1" x14ac:dyDescent="0.3">
      <c r="B43" s="15" t="s">
        <v>37</v>
      </c>
      <c r="C43" s="10">
        <v>2500000</v>
      </c>
      <c r="E43" s="10">
        <v>2500000</v>
      </c>
      <c r="G43" s="10">
        <v>2500000</v>
      </c>
      <c r="H43" s="71"/>
      <c r="I43" s="71"/>
      <c r="J43" s="74"/>
      <c r="K43" s="74"/>
      <c r="L43" s="74"/>
    </row>
    <row r="44" spans="2:12" ht="15.75" thickBot="1" x14ac:dyDescent="0.3">
      <c r="B44" s="15" t="s">
        <v>38</v>
      </c>
      <c r="C44" s="10">
        <v>4440000</v>
      </c>
      <c r="E44" s="10">
        <v>4440000</v>
      </c>
      <c r="G44" s="10">
        <v>4440000</v>
      </c>
      <c r="H44" s="71"/>
      <c r="I44" s="71"/>
      <c r="J44" s="74"/>
      <c r="K44" s="74"/>
      <c r="L44" s="74"/>
    </row>
    <row r="45" spans="2:12" ht="14.25" customHeight="1" thickBot="1" x14ac:dyDescent="0.3">
      <c r="B45" s="23" t="s">
        <v>39</v>
      </c>
      <c r="C45" s="10">
        <v>3500000</v>
      </c>
      <c r="E45" s="10">
        <v>3500000</v>
      </c>
      <c r="G45" s="10">
        <v>3500000</v>
      </c>
      <c r="H45" s="71"/>
      <c r="I45" s="71"/>
      <c r="J45" s="74"/>
      <c r="K45" s="74"/>
      <c r="L45" s="74"/>
    </row>
    <row r="46" spans="2:12" ht="15.75" thickBot="1" x14ac:dyDescent="0.3">
      <c r="B46" s="15" t="s">
        <v>40</v>
      </c>
      <c r="C46" s="10">
        <v>1000000</v>
      </c>
      <c r="E46" s="10">
        <v>1000000</v>
      </c>
      <c r="G46" s="10">
        <v>1000000</v>
      </c>
      <c r="H46" s="71"/>
      <c r="I46" s="71"/>
      <c r="J46" s="74"/>
      <c r="K46" s="74"/>
      <c r="L46" s="74"/>
    </row>
    <row r="47" spans="2:12" ht="15.75" thickBot="1" x14ac:dyDescent="0.3">
      <c r="B47" s="15" t="s">
        <v>41</v>
      </c>
      <c r="C47" s="10">
        <v>9000000</v>
      </c>
      <c r="E47" s="10">
        <v>9000000</v>
      </c>
      <c r="G47" s="10">
        <v>9000000</v>
      </c>
      <c r="H47" s="71"/>
      <c r="I47" s="71"/>
      <c r="J47" s="74"/>
      <c r="K47" s="74"/>
      <c r="L47" s="74"/>
    </row>
    <row r="48" spans="2:12" ht="15.75" thickBot="1" x14ac:dyDescent="0.3">
      <c r="B48" s="15" t="s">
        <v>42</v>
      </c>
      <c r="C48" s="10">
        <v>2500000</v>
      </c>
      <c r="E48" s="10">
        <v>2500000</v>
      </c>
      <c r="G48" s="10">
        <v>2500000</v>
      </c>
      <c r="H48" s="71"/>
      <c r="I48" s="71"/>
      <c r="J48" s="74"/>
      <c r="K48" s="74"/>
      <c r="L48" s="74"/>
    </row>
    <row r="49" spans="2:12" ht="15.75" thickBot="1" x14ac:dyDescent="0.3">
      <c r="B49" s="20" t="s">
        <v>43</v>
      </c>
      <c r="C49" s="10">
        <v>2000000</v>
      </c>
      <c r="E49" s="10">
        <v>2000000</v>
      </c>
      <c r="G49" s="10">
        <v>2000000</v>
      </c>
      <c r="H49" s="71"/>
      <c r="I49" s="71"/>
      <c r="J49" s="74"/>
      <c r="K49" s="74"/>
      <c r="L49" s="74"/>
    </row>
    <row r="50" spans="2:12" ht="15.75" thickBot="1" x14ac:dyDescent="0.3">
      <c r="B50" s="20" t="s">
        <v>44</v>
      </c>
      <c r="C50" s="10">
        <v>2000000</v>
      </c>
      <c r="E50" s="10">
        <v>2000000</v>
      </c>
      <c r="G50" s="10">
        <v>2000000</v>
      </c>
      <c r="H50" s="71"/>
      <c r="I50" s="71"/>
      <c r="J50" s="74"/>
      <c r="K50" s="74"/>
      <c r="L50" s="74"/>
    </row>
    <row r="51" spans="2:12" ht="15.75" thickBot="1" x14ac:dyDescent="0.3">
      <c r="B51" s="20" t="s">
        <v>45</v>
      </c>
      <c r="C51" s="10">
        <f>5000000+1927987</f>
        <v>6927987</v>
      </c>
      <c r="E51" s="10">
        <f>5000000+1927987</f>
        <v>6927987</v>
      </c>
      <c r="G51" s="10">
        <f>5000000+1927987</f>
        <v>6927987</v>
      </c>
      <c r="H51" s="71"/>
      <c r="I51" s="71"/>
      <c r="J51" s="74"/>
      <c r="K51" s="74"/>
      <c r="L51" s="74"/>
    </row>
    <row r="52" spans="2:12" ht="23.25" thickBot="1" x14ac:dyDescent="0.3">
      <c r="B52" s="37" t="s">
        <v>46</v>
      </c>
      <c r="C52" s="38">
        <f>C53+C56+C57+C59</f>
        <v>2381397553</v>
      </c>
      <c r="E52" s="38">
        <f>E53+E56+E57+E59</f>
        <v>2381397553</v>
      </c>
      <c r="G52" s="38">
        <f>G53+G56+G57+G59</f>
        <v>1881000000</v>
      </c>
      <c r="H52" s="71"/>
      <c r="I52" s="71"/>
      <c r="J52" s="74"/>
      <c r="K52" s="74"/>
      <c r="L52" s="74"/>
    </row>
    <row r="53" spans="2:12" ht="23.25" thickBot="1" x14ac:dyDescent="0.3">
      <c r="B53" s="51" t="s">
        <v>47</v>
      </c>
      <c r="C53" s="45">
        <f>C55</f>
        <v>287889000</v>
      </c>
      <c r="D53" s="50"/>
      <c r="E53" s="45">
        <f>E55</f>
        <v>287889000</v>
      </c>
      <c r="G53" s="45">
        <f>G55</f>
        <v>296000000</v>
      </c>
      <c r="H53" s="71"/>
      <c r="I53" s="71"/>
      <c r="J53" s="74"/>
      <c r="K53" s="74"/>
      <c r="L53" s="74"/>
    </row>
    <row r="54" spans="2:12" ht="15.75" thickBot="1" x14ac:dyDescent="0.3">
      <c r="B54" s="51" t="s">
        <v>80</v>
      </c>
      <c r="C54" s="45"/>
      <c r="D54" s="50"/>
      <c r="E54" s="45">
        <v>60000000</v>
      </c>
      <c r="G54" s="45">
        <v>60000000</v>
      </c>
      <c r="H54" s="71"/>
      <c r="I54" s="71"/>
      <c r="J54" s="74"/>
      <c r="K54" s="74"/>
      <c r="L54" s="74"/>
    </row>
    <row r="55" spans="2:12" ht="15.75" thickBot="1" x14ac:dyDescent="0.3">
      <c r="B55" s="65" t="s">
        <v>48</v>
      </c>
      <c r="C55" s="66">
        <v>287889000</v>
      </c>
      <c r="D55" s="60"/>
      <c r="E55" s="66">
        <v>287889000</v>
      </c>
      <c r="G55" s="73">
        <v>296000000</v>
      </c>
      <c r="H55" s="71"/>
      <c r="I55" s="71"/>
      <c r="J55" s="74" t="s">
        <v>68</v>
      </c>
      <c r="K55" s="74"/>
      <c r="L55" s="74"/>
    </row>
    <row r="56" spans="2:12" ht="113.25" thickBot="1" x14ac:dyDescent="0.3">
      <c r="B56" s="64" t="s">
        <v>61</v>
      </c>
      <c r="C56" s="46">
        <v>994508553</v>
      </c>
      <c r="D56" s="50"/>
      <c r="E56" s="46">
        <v>994508553</v>
      </c>
      <c r="G56" s="73">
        <v>1342000000</v>
      </c>
      <c r="H56" s="71"/>
      <c r="I56" s="71"/>
      <c r="J56" s="76" t="s">
        <v>69</v>
      </c>
      <c r="K56" s="76" t="s">
        <v>70</v>
      </c>
      <c r="L56" s="76" t="s">
        <v>71</v>
      </c>
    </row>
    <row r="57" spans="2:12" ht="23.25" thickBot="1" x14ac:dyDescent="0.3">
      <c r="B57" s="51" t="s">
        <v>49</v>
      </c>
      <c r="C57" s="45">
        <f>C58</f>
        <v>1000000000</v>
      </c>
      <c r="D57" s="50"/>
      <c r="E57" s="45">
        <f>E58</f>
        <v>1000000000</v>
      </c>
      <c r="G57" s="45">
        <f>G58</f>
        <v>142000000</v>
      </c>
      <c r="H57" s="71"/>
      <c r="I57" s="71"/>
      <c r="J57" s="74"/>
      <c r="K57" s="74"/>
      <c r="L57" s="74"/>
    </row>
    <row r="58" spans="2:12" ht="45.75" thickBot="1" x14ac:dyDescent="0.3">
      <c r="B58" s="27" t="s">
        <v>50</v>
      </c>
      <c r="C58" s="10">
        <v>1000000000</v>
      </c>
      <c r="E58" s="10">
        <v>1000000000</v>
      </c>
      <c r="G58" s="73">
        <v>142000000</v>
      </c>
      <c r="H58" s="71"/>
      <c r="I58" s="71"/>
      <c r="J58" s="74" t="s">
        <v>67</v>
      </c>
      <c r="K58" s="74"/>
      <c r="L58" s="74"/>
    </row>
    <row r="59" spans="2:12" ht="23.25" thickBot="1" x14ac:dyDescent="0.3">
      <c r="B59" s="64" t="s">
        <v>58</v>
      </c>
      <c r="C59" s="46">
        <v>99000000</v>
      </c>
      <c r="D59" s="50"/>
      <c r="E59" s="46">
        <v>99000000</v>
      </c>
      <c r="G59" s="73">
        <v>101000000</v>
      </c>
      <c r="H59" s="71"/>
      <c r="I59" s="71"/>
      <c r="J59" s="74" t="s">
        <v>68</v>
      </c>
      <c r="K59" s="74"/>
      <c r="L59" s="74"/>
    </row>
    <row r="60" spans="2:12" ht="23.25" thickBot="1" x14ac:dyDescent="0.3">
      <c r="B60" s="37" t="s">
        <v>59</v>
      </c>
      <c r="C60" s="44">
        <f>C61</f>
        <v>174000000</v>
      </c>
      <c r="E60" s="44">
        <f>E61</f>
        <v>174000000</v>
      </c>
      <c r="G60" s="44">
        <f>G61</f>
        <v>291260995</v>
      </c>
      <c r="H60" s="71"/>
      <c r="I60" s="71"/>
      <c r="J60" s="74"/>
      <c r="K60" s="74"/>
      <c r="L60" s="74"/>
    </row>
    <row r="61" spans="2:12" ht="60.75" thickBot="1" x14ac:dyDescent="0.3">
      <c r="B61" s="32" t="s">
        <v>60</v>
      </c>
      <c r="C61" s="10">
        <v>174000000</v>
      </c>
      <c r="E61" s="10">
        <v>174000000</v>
      </c>
      <c r="G61" s="73">
        <v>291260995</v>
      </c>
      <c r="H61" s="71"/>
      <c r="I61" s="71"/>
      <c r="J61" s="74" t="s">
        <v>74</v>
      </c>
      <c r="K61" s="74"/>
      <c r="L61" s="74"/>
    </row>
    <row r="62" spans="2:12" ht="23.25" thickBot="1" x14ac:dyDescent="0.3">
      <c r="B62" s="42" t="s">
        <v>51</v>
      </c>
      <c r="C62" s="43">
        <f>C63+C64+C65+C67</f>
        <v>1584543613</v>
      </c>
      <c r="E62" s="43">
        <f>E63+E64+E65+E67</f>
        <v>1584543613</v>
      </c>
      <c r="G62" s="43">
        <f>G63+G64+G65+G67</f>
        <v>1632543613</v>
      </c>
      <c r="H62" s="78">
        <f>E62*1.03</f>
        <v>1632079921.3900001</v>
      </c>
      <c r="I62" s="78">
        <f>E62*1.05</f>
        <v>1663770793.6500001</v>
      </c>
      <c r="J62" s="74"/>
      <c r="K62" s="74"/>
      <c r="L62" s="74"/>
    </row>
    <row r="63" spans="2:12" ht="15.75" thickBot="1" x14ac:dyDescent="0.3">
      <c r="B63" s="49" t="s">
        <v>52</v>
      </c>
      <c r="C63" s="45">
        <v>484000000</v>
      </c>
      <c r="D63" s="50"/>
      <c r="E63" s="45">
        <v>484000000</v>
      </c>
      <c r="G63" s="72">
        <v>484000000</v>
      </c>
      <c r="H63" s="71"/>
      <c r="I63" s="71"/>
      <c r="J63" s="74"/>
      <c r="K63" s="74"/>
      <c r="L63" s="74"/>
    </row>
    <row r="64" spans="2:12" ht="15.75" thickBot="1" x14ac:dyDescent="0.3">
      <c r="B64" s="49" t="s">
        <v>53</v>
      </c>
      <c r="C64" s="45">
        <v>228543613</v>
      </c>
      <c r="D64" s="50"/>
      <c r="E64" s="45">
        <v>228543613</v>
      </c>
      <c r="G64" s="72">
        <v>228543613</v>
      </c>
      <c r="H64" s="71"/>
      <c r="I64" s="71"/>
      <c r="J64" s="74" t="s">
        <v>68</v>
      </c>
      <c r="K64" s="74"/>
      <c r="L64" s="74"/>
    </row>
    <row r="65" spans="2:12" ht="23.25" thickBot="1" x14ac:dyDescent="0.3">
      <c r="B65" s="49" t="s">
        <v>54</v>
      </c>
      <c r="C65" s="46">
        <f>C66</f>
        <v>685000000</v>
      </c>
      <c r="D65" s="50"/>
      <c r="E65" s="46">
        <f>E66</f>
        <v>685000000</v>
      </c>
      <c r="G65" s="46">
        <f>G66</f>
        <v>685000000</v>
      </c>
      <c r="H65" s="71"/>
      <c r="I65" s="71"/>
      <c r="J65" s="74"/>
      <c r="K65" s="74"/>
      <c r="L65" s="74"/>
    </row>
    <row r="66" spans="2:12" ht="23.25" thickBot="1" x14ac:dyDescent="0.3">
      <c r="B66" s="9" t="s">
        <v>55</v>
      </c>
      <c r="C66" s="10">
        <v>685000000</v>
      </c>
      <c r="E66" s="10">
        <v>685000000</v>
      </c>
      <c r="G66" s="73">
        <v>685000000</v>
      </c>
      <c r="H66" s="71"/>
      <c r="I66" s="71"/>
      <c r="J66" s="74"/>
      <c r="K66" s="74"/>
      <c r="L66" s="74"/>
    </row>
    <row r="67" spans="2:12" ht="23.25" thickBot="1" x14ac:dyDescent="0.3">
      <c r="B67" s="49" t="s">
        <v>27</v>
      </c>
      <c r="C67" s="45">
        <f>C68</f>
        <v>187000000</v>
      </c>
      <c r="D67" s="50"/>
      <c r="E67" s="45">
        <f>E68</f>
        <v>187000000</v>
      </c>
      <c r="G67" s="45">
        <f>G68</f>
        <v>235000000</v>
      </c>
      <c r="H67" s="71"/>
      <c r="I67" s="71"/>
      <c r="J67" s="74"/>
      <c r="K67" s="74"/>
      <c r="L67" s="74"/>
    </row>
    <row r="68" spans="2:12" ht="30.75" thickBot="1" x14ac:dyDescent="0.3">
      <c r="B68" s="9" t="s">
        <v>56</v>
      </c>
      <c r="C68" s="10">
        <v>187000000</v>
      </c>
      <c r="E68" s="10">
        <v>187000000</v>
      </c>
      <c r="G68" s="73">
        <v>235000000</v>
      </c>
      <c r="H68" s="71"/>
      <c r="I68" s="71"/>
      <c r="J68" s="75" t="s">
        <v>75</v>
      </c>
      <c r="K68" s="75"/>
      <c r="L68" s="75"/>
    </row>
    <row r="70" spans="2:12" x14ac:dyDescent="0.25">
      <c r="B70" t="s">
        <v>76</v>
      </c>
    </row>
    <row r="71" spans="2:12" x14ac:dyDescent="0.25">
      <c r="B71" t="s">
        <v>77</v>
      </c>
    </row>
    <row r="72" spans="2:12" x14ac:dyDescent="0.25">
      <c r="B72" t="s">
        <v>78</v>
      </c>
    </row>
    <row r="73" spans="2:12" x14ac:dyDescent="0.25">
      <c r="B73" t="s">
        <v>79</v>
      </c>
    </row>
  </sheetData>
  <pageMargins left="0.7" right="0.7" top="0.75" bottom="0.75" header="0.3" footer="0.3"/>
  <pageSetup paperSize="9" scale="8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PPTO</vt:lpstr>
      <vt:lpstr>COPIA</vt:lpstr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SubAdministrativa</dc:creator>
  <cp:lastModifiedBy>Gerencia</cp:lastModifiedBy>
  <cp:lastPrinted>2016-08-26T23:21:22Z</cp:lastPrinted>
  <dcterms:created xsi:type="dcterms:W3CDTF">2016-01-26T20:56:37Z</dcterms:created>
  <dcterms:modified xsi:type="dcterms:W3CDTF">2016-08-27T15:44:41Z</dcterms:modified>
</cp:coreProperties>
</file>